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drawings/drawing1.xml" ContentType="application/vnd.openxmlformats-officedocument.drawing+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C:\0. 네트웍스와이\0. 업무\8. BAT\사천만 수질 측정 결과\"/>
    </mc:Choice>
  </mc:AlternateContent>
  <xr:revisionPtr revIDLastSave="0" documentId="13_ncr:1_{21C35410-C397-4B70-ADC8-26D0B067DD00}" xr6:coauthVersionLast="47" xr6:coauthVersionMax="47" xr10:uidLastSave="{00000000-0000-0000-0000-000000000000}"/>
  <bookViews>
    <workbookView xWindow="19095" yWindow="0" windowWidth="19410" windowHeight="20985" firstSheet="6" activeTab="11" xr2:uid="{00000000-000D-0000-FFFF-FFFF00000000}"/>
  </bookViews>
  <sheets>
    <sheet name="26년 4월" sheetId="17" r:id="rId1"/>
    <sheet name="26년 3월" sheetId="16" r:id="rId2"/>
    <sheet name="26년 2월" sheetId="15" r:id="rId3"/>
    <sheet name="26년 1월" sheetId="14" r:id="rId4"/>
    <sheet name="25년 12월" sheetId="13" r:id="rId5"/>
    <sheet name="25년 11월" sheetId="12" r:id="rId6"/>
    <sheet name="25년 10월" sheetId="7" r:id="rId7"/>
    <sheet name="25년 9월" sheetId="6" r:id="rId8"/>
    <sheet name="25년 8월" sheetId="5" r:id="rId9"/>
    <sheet name="25년 7월" sheetId="1" r:id="rId10"/>
    <sheet name="Data (2)" sheetId="11" state="hidden" r:id="rId11"/>
    <sheet name="Data" sheetId="2" r:id="rId12"/>
    <sheet name="WQI 분석 tool" sheetId="3" r:id="rId13"/>
  </sheets>
  <definedNames>
    <definedName name="_xlnm._FilterDatabase" localSheetId="8" hidden="1">'25년 8월'!$A$9:$D$9</definedName>
    <definedName name="_xlnm._FilterDatabase" localSheetId="7" hidden="1">'25년 9월'!$A$9:$D$9</definedName>
    <definedName name="_xlnm._FilterDatabase" localSheetId="10" hidden="1">'Data (2)'!$A$3:$AD$18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2" l="1"/>
  <c r="AH16" i="2"/>
  <c r="AH15" i="2"/>
  <c r="AH14" i="2"/>
  <c r="AH13" i="2"/>
  <c r="AH12" i="2"/>
  <c r="AH11" i="2"/>
  <c r="AH10" i="2"/>
  <c r="AH6" i="2"/>
  <c r="AH5" i="2"/>
  <c r="F48" i="3"/>
  <c r="F49" i="3"/>
  <c r="F47" i="3"/>
  <c r="E48" i="3"/>
  <c r="E49" i="3"/>
  <c r="E47" i="3"/>
  <c r="D48" i="3"/>
  <c r="D49" i="3"/>
  <c r="D47" i="3"/>
  <c r="C48" i="3"/>
  <c r="C49" i="3"/>
  <c r="C47" i="3"/>
  <c r="B48" i="3"/>
  <c r="B49" i="3"/>
  <c r="B47" i="3"/>
  <c r="K36" i="2"/>
  <c r="K35" i="2"/>
  <c r="K34" i="2"/>
  <c r="K33" i="2"/>
  <c r="K32" i="2"/>
  <c r="K31" i="2"/>
  <c r="K28" i="2"/>
  <c r="K29" i="2"/>
  <c r="K30" i="2"/>
  <c r="K25" i="2"/>
  <c r="K26" i="2"/>
  <c r="K27" i="2"/>
  <c r="D56" i="3" l="1"/>
  <c r="D57" i="3" s="1"/>
  <c r="D54" i="3"/>
  <c r="D55" i="3" s="1"/>
  <c r="C58" i="3"/>
  <c r="G56" i="3"/>
  <c r="G57" i="3" s="1"/>
  <c r="G54" i="3"/>
  <c r="G55" i="3" s="1"/>
  <c r="F54" i="3"/>
  <c r="F55" i="3" s="1"/>
  <c r="D58" i="3"/>
  <c r="D59" i="3" s="1"/>
  <c r="C56" i="3"/>
  <c r="E54" i="3"/>
  <c r="E55" i="3" s="1"/>
  <c r="K19" i="2"/>
  <c r="K20" i="2"/>
  <c r="K21" i="2"/>
  <c r="K22" i="2"/>
  <c r="K23" i="2"/>
  <c r="K24" i="2"/>
  <c r="K18" i="11"/>
  <c r="K14" i="11"/>
  <c r="K10" i="11"/>
  <c r="K17" i="11"/>
  <c r="K13" i="11"/>
  <c r="K6" i="11"/>
  <c r="Z16" i="11"/>
  <c r="Y16" i="11"/>
  <c r="X16" i="11"/>
  <c r="W16" i="11"/>
  <c r="V16" i="11"/>
  <c r="U16" i="11"/>
  <c r="K16" i="11"/>
  <c r="Z12" i="11"/>
  <c r="Y12" i="11"/>
  <c r="X12" i="11"/>
  <c r="W12" i="11"/>
  <c r="V12" i="11"/>
  <c r="U12" i="11"/>
  <c r="K12" i="11"/>
  <c r="Z5" i="11"/>
  <c r="Y5" i="11"/>
  <c r="X5" i="11"/>
  <c r="W5" i="11"/>
  <c r="V5" i="11"/>
  <c r="U5" i="11"/>
  <c r="K5" i="11"/>
  <c r="K15" i="11"/>
  <c r="K11" i="11"/>
  <c r="K4" i="11"/>
  <c r="Z12" i="2"/>
  <c r="Z11" i="2"/>
  <c r="Z10" i="2"/>
  <c r="Y12" i="2"/>
  <c r="Y11" i="2"/>
  <c r="Y10" i="2"/>
  <c r="X12" i="2"/>
  <c r="X11" i="2"/>
  <c r="X10" i="2"/>
  <c r="W12" i="2"/>
  <c r="W11" i="2"/>
  <c r="W10" i="2"/>
  <c r="V12" i="2"/>
  <c r="V11" i="2"/>
  <c r="V10" i="2"/>
  <c r="U12" i="2"/>
  <c r="U11" i="2"/>
  <c r="U10" i="2"/>
  <c r="C54" i="3"/>
  <c r="C55" i="3" s="1"/>
  <c r="K16" i="2"/>
  <c r="K17" i="2"/>
  <c r="K18" i="2"/>
  <c r="G58" i="3"/>
  <c r="G59" i="3" s="1"/>
  <c r="F56" i="3"/>
  <c r="F57" i="3" s="1"/>
  <c r="F58" i="3"/>
  <c r="F59" i="3" s="1"/>
  <c r="K13" i="2"/>
  <c r="K14" i="2"/>
  <c r="K15" i="2"/>
  <c r="E56" i="3"/>
  <c r="E57" i="3" s="1"/>
  <c r="E58" i="3"/>
  <c r="E59" i="3" s="1"/>
  <c r="C59" i="3" l="1"/>
  <c r="C57" i="3"/>
  <c r="K12" i="2"/>
  <c r="K11" i="2"/>
  <c r="K10" i="2"/>
  <c r="K5" i="2"/>
  <c r="K6" i="2"/>
  <c r="K4" i="2"/>
  <c r="B65" i="3" l="1"/>
  <c r="C65" i="3" s="1"/>
  <c r="B66" i="3"/>
  <c r="C66" i="3" s="1"/>
  <c r="B64" i="3"/>
  <c r="C6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3" authorId="0" shapeId="0" xr:uid="{2907DE1F-4A5D-4A0A-BAC1-879561786CD9}">
      <text>
        <r>
          <rPr>
            <b/>
            <sz val="9"/>
            <color indexed="81"/>
            <rFont val="돋움"/>
            <family val="3"/>
            <charset val="129"/>
          </rPr>
          <t>측정항목에서 누락,
'진주만' 해양 측정망 데이터 8월 평균치 적용</t>
        </r>
      </text>
    </comment>
    <comment ref="E3" authorId="0" shapeId="0" xr:uid="{707175EB-5EF8-4D90-90B1-653119312723}">
      <text>
        <r>
          <rPr>
            <b/>
            <sz val="9"/>
            <color indexed="81"/>
            <rFont val="돋움"/>
            <family val="3"/>
            <charset val="129"/>
          </rPr>
          <t>측정항목에서 누락,
'진주만' 해양 측정망 데이터 8월 평균치 적용</t>
        </r>
      </text>
    </comment>
    <comment ref="J3" authorId="0" shapeId="0" xr:uid="{E1ED2DE3-D7C8-4FA4-BBC9-E0C634F6CDF4}">
      <text>
        <r>
          <rPr>
            <b/>
            <sz val="9"/>
            <color indexed="81"/>
            <rFont val="돋움"/>
            <family val="3"/>
            <charset val="129"/>
          </rPr>
          <t>용존산소 포화농도 참고</t>
        </r>
      </text>
    </comment>
    <comment ref="K3" authorId="0" shapeId="0" xr:uid="{3A0C1BC1-6611-4B7E-AC99-7FC4995ABE71}">
      <text>
        <r>
          <rPr>
            <b/>
            <sz val="9"/>
            <color indexed="81"/>
            <rFont val="돋움"/>
            <family val="3"/>
            <charset val="129"/>
          </rPr>
          <t>계산</t>
        </r>
      </text>
    </comment>
    <comment ref="O3" authorId="0" shapeId="0" xr:uid="{90DDE00E-700B-4B59-9727-68439C7E7C54}">
      <text>
        <r>
          <rPr>
            <b/>
            <sz val="9"/>
            <color indexed="81"/>
            <rFont val="Tahoma"/>
            <family val="2"/>
          </rPr>
          <t>USER:</t>
        </r>
        <r>
          <rPr>
            <sz val="9"/>
            <color indexed="81"/>
            <rFont val="Tahoma"/>
            <family val="2"/>
          </rPr>
          <t xml:space="preserve">
7</t>
        </r>
        <r>
          <rPr>
            <sz val="9"/>
            <color indexed="81"/>
            <rFont val="돋움"/>
            <family val="3"/>
            <charset val="129"/>
          </rPr>
          <t>월</t>
        </r>
        <r>
          <rPr>
            <sz val="9"/>
            <color indexed="81"/>
            <rFont val="Tahoma"/>
            <family val="2"/>
          </rPr>
          <t xml:space="preserve"> </t>
        </r>
        <r>
          <rPr>
            <sz val="9"/>
            <color indexed="81"/>
            <rFont val="돋움"/>
            <family val="3"/>
            <charset val="129"/>
          </rPr>
          <t>측정값은</t>
        </r>
        <r>
          <rPr>
            <sz val="9"/>
            <color indexed="81"/>
            <rFont val="Tahoma"/>
            <family val="2"/>
          </rPr>
          <t xml:space="preserve"> DTN</t>
        </r>
        <r>
          <rPr>
            <sz val="9"/>
            <color indexed="81"/>
            <rFont val="돋움"/>
            <family val="3"/>
            <charset val="129"/>
          </rPr>
          <t>으로</t>
        </r>
        <r>
          <rPr>
            <sz val="9"/>
            <color indexed="81"/>
            <rFont val="Tahoma"/>
            <family val="2"/>
          </rPr>
          <t xml:space="preserve"> </t>
        </r>
        <r>
          <rPr>
            <sz val="9"/>
            <color indexed="81"/>
            <rFont val="돋움"/>
            <family val="3"/>
            <charset val="129"/>
          </rPr>
          <t>측정됨</t>
        </r>
      </text>
    </comment>
    <comment ref="R3" authorId="0" shapeId="0" xr:uid="{F65D33F6-C768-472B-A8A0-F3FB32A2800D}">
      <text>
        <r>
          <rPr>
            <b/>
            <sz val="9"/>
            <color indexed="81"/>
            <rFont val="Tahoma"/>
            <family val="2"/>
          </rPr>
          <t>USER:</t>
        </r>
        <r>
          <rPr>
            <sz val="9"/>
            <color indexed="81"/>
            <rFont val="Tahoma"/>
            <family val="2"/>
          </rPr>
          <t xml:space="preserve">
8</t>
        </r>
        <r>
          <rPr>
            <sz val="9"/>
            <color indexed="81"/>
            <rFont val="돋움"/>
            <family val="3"/>
            <charset val="129"/>
          </rPr>
          <t>월</t>
        </r>
        <r>
          <rPr>
            <sz val="9"/>
            <color indexed="81"/>
            <rFont val="Tahoma"/>
            <family val="2"/>
          </rPr>
          <t xml:space="preserve"> </t>
        </r>
        <r>
          <rPr>
            <sz val="9"/>
            <color indexed="81"/>
            <rFont val="돋움"/>
            <family val="3"/>
            <charset val="129"/>
          </rPr>
          <t>측정값은</t>
        </r>
        <r>
          <rPr>
            <sz val="9"/>
            <color indexed="81"/>
            <rFont val="Tahoma"/>
            <family val="2"/>
          </rPr>
          <t xml:space="preserve"> DTP</t>
        </r>
        <r>
          <rPr>
            <sz val="9"/>
            <color indexed="81"/>
            <rFont val="돋움"/>
            <family val="3"/>
            <charset val="129"/>
          </rPr>
          <t>로</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3" authorId="0" shapeId="0" xr:uid="{F2C79A06-5D32-4E21-B3CD-F634001817F5}">
      <text>
        <r>
          <rPr>
            <b/>
            <sz val="9"/>
            <color indexed="81"/>
            <rFont val="돋움"/>
            <family val="3"/>
            <charset val="129"/>
          </rPr>
          <t>측정항목에서 누락,
'진주만' 해양 측정망 데이터 8월 평균치 적용</t>
        </r>
      </text>
    </comment>
    <comment ref="E3" authorId="0" shapeId="0" xr:uid="{AA3B0A42-10E2-46E4-A98A-13F114601FE5}">
      <text>
        <r>
          <rPr>
            <b/>
            <sz val="9"/>
            <color indexed="81"/>
            <rFont val="돋움"/>
            <family val="3"/>
            <charset val="129"/>
          </rPr>
          <t>측정항목에서 누락,
'진주만' 해양 측정망 데이터 8월 평균치 적용</t>
        </r>
      </text>
    </comment>
    <comment ref="J3" authorId="0" shapeId="0" xr:uid="{7185EB69-4FFB-429F-878F-F23BA43D0C3F}">
      <text>
        <r>
          <rPr>
            <b/>
            <sz val="9"/>
            <color indexed="81"/>
            <rFont val="돋움"/>
            <family val="3"/>
            <charset val="129"/>
          </rPr>
          <t>용존산소 포화농도 참고</t>
        </r>
      </text>
    </comment>
    <comment ref="K3" authorId="0" shapeId="0" xr:uid="{1A088E2D-A1DC-4FB9-BBBD-4556AB859A28}">
      <text>
        <r>
          <rPr>
            <b/>
            <sz val="9"/>
            <color indexed="81"/>
            <rFont val="돋움"/>
            <family val="3"/>
            <charset val="129"/>
          </rPr>
          <t>계산</t>
        </r>
      </text>
    </comment>
    <comment ref="O3" authorId="0" shapeId="0" xr:uid="{3A5165FC-6ED4-4345-8FFE-72C31F1E8CC2}">
      <text>
        <r>
          <rPr>
            <b/>
            <sz val="9"/>
            <color indexed="81"/>
            <rFont val="Tahoma"/>
            <family val="2"/>
          </rPr>
          <t>USER:</t>
        </r>
        <r>
          <rPr>
            <sz val="9"/>
            <color indexed="81"/>
            <rFont val="Tahoma"/>
            <family val="2"/>
          </rPr>
          <t xml:space="preserve">
7</t>
        </r>
        <r>
          <rPr>
            <sz val="9"/>
            <color indexed="81"/>
            <rFont val="돋움"/>
            <family val="3"/>
            <charset val="129"/>
          </rPr>
          <t>월</t>
        </r>
        <r>
          <rPr>
            <sz val="9"/>
            <color indexed="81"/>
            <rFont val="Tahoma"/>
            <family val="2"/>
          </rPr>
          <t xml:space="preserve"> </t>
        </r>
        <r>
          <rPr>
            <sz val="9"/>
            <color indexed="81"/>
            <rFont val="돋움"/>
            <family val="3"/>
            <charset val="129"/>
          </rPr>
          <t>측정값은</t>
        </r>
        <r>
          <rPr>
            <sz val="9"/>
            <color indexed="81"/>
            <rFont val="Tahoma"/>
            <family val="2"/>
          </rPr>
          <t xml:space="preserve"> DTN</t>
        </r>
        <r>
          <rPr>
            <sz val="9"/>
            <color indexed="81"/>
            <rFont val="돋움"/>
            <family val="3"/>
            <charset val="129"/>
          </rPr>
          <t>으로</t>
        </r>
        <r>
          <rPr>
            <sz val="9"/>
            <color indexed="81"/>
            <rFont val="Tahoma"/>
            <family val="2"/>
          </rPr>
          <t xml:space="preserve"> </t>
        </r>
        <r>
          <rPr>
            <sz val="9"/>
            <color indexed="81"/>
            <rFont val="돋움"/>
            <family val="3"/>
            <charset val="129"/>
          </rPr>
          <t>측정됨</t>
        </r>
      </text>
    </comment>
    <comment ref="R3" authorId="0" shapeId="0" xr:uid="{27084986-1583-4B7B-8296-0ED264032944}">
      <text>
        <r>
          <rPr>
            <b/>
            <sz val="9"/>
            <color indexed="81"/>
            <rFont val="Tahoma"/>
            <family val="2"/>
          </rPr>
          <t>USER:</t>
        </r>
        <r>
          <rPr>
            <sz val="9"/>
            <color indexed="81"/>
            <rFont val="Tahoma"/>
            <family val="2"/>
          </rPr>
          <t xml:space="preserve">
8</t>
        </r>
        <r>
          <rPr>
            <sz val="9"/>
            <color indexed="81"/>
            <rFont val="돋움"/>
            <family val="3"/>
            <charset val="129"/>
          </rPr>
          <t>월</t>
        </r>
        <r>
          <rPr>
            <sz val="9"/>
            <color indexed="81"/>
            <rFont val="Tahoma"/>
            <family val="2"/>
          </rPr>
          <t xml:space="preserve"> </t>
        </r>
        <r>
          <rPr>
            <sz val="9"/>
            <color indexed="81"/>
            <rFont val="돋움"/>
            <family val="3"/>
            <charset val="129"/>
          </rPr>
          <t>측정값은</t>
        </r>
        <r>
          <rPr>
            <sz val="9"/>
            <color indexed="81"/>
            <rFont val="Tahoma"/>
            <family val="2"/>
          </rPr>
          <t xml:space="preserve"> DTP</t>
        </r>
        <r>
          <rPr>
            <sz val="9"/>
            <color indexed="81"/>
            <rFont val="돋움"/>
            <family val="3"/>
            <charset val="129"/>
          </rPr>
          <t>로</t>
        </r>
        <r>
          <rPr>
            <sz val="9"/>
            <color indexed="81"/>
            <rFont val="Tahoma"/>
            <family val="2"/>
          </rPr>
          <t xml:space="preserve"> </t>
        </r>
      </text>
    </comment>
  </commentList>
</comments>
</file>

<file path=xl/sharedStrings.xml><?xml version="1.0" encoding="utf-8"?>
<sst xmlns="http://schemas.openxmlformats.org/spreadsheetml/2006/main" count="1360" uniqueCount="204">
  <si>
    <t>7월 BAT</t>
    <phoneticPr fontId="1" type="noConversion"/>
  </si>
  <si>
    <t>클로로필 a (1차)</t>
    <phoneticPr fontId="1" type="noConversion"/>
  </si>
  <si>
    <t>(mg/㎥)</t>
    <phoneticPr fontId="1" type="noConversion"/>
  </si>
  <si>
    <t>pH</t>
    <phoneticPr fontId="1" type="noConversion"/>
  </si>
  <si>
    <t>구분</t>
    <phoneticPr fontId="1" type="noConversion"/>
  </si>
  <si>
    <t>Point 1</t>
    <phoneticPr fontId="1" type="noConversion"/>
  </si>
  <si>
    <t>Point 2</t>
    <phoneticPr fontId="1" type="noConversion"/>
  </si>
  <si>
    <t>Point 3</t>
    <phoneticPr fontId="1" type="noConversion"/>
  </si>
  <si>
    <t>0.5m</t>
    <phoneticPr fontId="1" type="noConversion"/>
  </si>
  <si>
    <t>2m</t>
    <phoneticPr fontId="1" type="noConversion"/>
  </si>
  <si>
    <t>4m</t>
    <phoneticPr fontId="1" type="noConversion"/>
  </si>
  <si>
    <t>전기전도도</t>
    <phoneticPr fontId="1" type="noConversion"/>
  </si>
  <si>
    <t>(mS/cm)</t>
    <phoneticPr fontId="1" type="noConversion"/>
  </si>
  <si>
    <t>클로로필 a (2차)</t>
    <phoneticPr fontId="1" type="noConversion"/>
  </si>
  <si>
    <t>DO</t>
    <phoneticPr fontId="1" type="noConversion"/>
  </si>
  <si>
    <t>(mg/L)</t>
  </si>
  <si>
    <t>TSS</t>
    <phoneticPr fontId="1" type="noConversion"/>
  </si>
  <si>
    <t>투명도</t>
    <phoneticPr fontId="1" type="noConversion"/>
  </si>
  <si>
    <t>(cm)</t>
    <phoneticPr fontId="1" type="noConversion"/>
  </si>
  <si>
    <t>VSS</t>
    <phoneticPr fontId="1" type="noConversion"/>
  </si>
  <si>
    <t>TOC</t>
    <phoneticPr fontId="1" type="noConversion"/>
  </si>
  <si>
    <t>Conc. (mg/L)</t>
    <phoneticPr fontId="1" type="noConversion"/>
  </si>
  <si>
    <t>DTP</t>
    <phoneticPr fontId="1" type="noConversion"/>
  </si>
  <si>
    <t>(mg/L)</t>
    <phoneticPr fontId="1" type="noConversion"/>
  </si>
  <si>
    <t>DTN</t>
  </si>
  <si>
    <t>구분</t>
  </si>
  <si>
    <t>Point 1</t>
  </si>
  <si>
    <t>Point 2</t>
  </si>
  <si>
    <t>Point 3</t>
  </si>
  <si>
    <t>0.5m</t>
  </si>
  <si>
    <t>2m</t>
  </si>
  <si>
    <t>4m</t>
  </si>
  <si>
    <t>지점명</t>
    <phoneticPr fontId="1" type="noConversion"/>
  </si>
  <si>
    <t>일자</t>
    <phoneticPr fontId="1" type="noConversion"/>
  </si>
  <si>
    <t>차수</t>
    <phoneticPr fontId="1" type="noConversion"/>
  </si>
  <si>
    <t>전기전도도(mS/cm)</t>
    <phoneticPr fontId="1" type="noConversion"/>
  </si>
  <si>
    <t>투명도(cm)</t>
    <phoneticPr fontId="1" type="noConversion"/>
  </si>
  <si>
    <t>DO(mg/L)</t>
    <phoneticPr fontId="1" type="noConversion"/>
  </si>
  <si>
    <t>WQI</t>
    <phoneticPr fontId="1" type="noConversion"/>
  </si>
  <si>
    <t>point 1</t>
    <phoneticPr fontId="1" type="noConversion"/>
  </si>
  <si>
    <t>point 2</t>
    <phoneticPr fontId="1" type="noConversion"/>
  </si>
  <si>
    <t>point 3</t>
    <phoneticPr fontId="1" type="noConversion"/>
  </si>
  <si>
    <t>클로로필a_0.5m(mg/㎥)</t>
    <phoneticPr fontId="1" type="noConversion"/>
  </si>
  <si>
    <t>클로로필a_2m(mg/㎥)</t>
    <phoneticPr fontId="1" type="noConversion"/>
  </si>
  <si>
    <t>클로로필a_4m(mg/㎥)</t>
    <phoneticPr fontId="1" type="noConversion"/>
  </si>
  <si>
    <t>TOC_0.5m(mg/L)</t>
    <phoneticPr fontId="1" type="noConversion"/>
  </si>
  <si>
    <t>TOC_2m(mg/L)</t>
    <phoneticPr fontId="1" type="noConversion"/>
  </si>
  <si>
    <t>TOC_4m(mg/L)</t>
    <phoneticPr fontId="1" type="noConversion"/>
  </si>
  <si>
    <t>-</t>
    <phoneticPr fontId="1" type="noConversion"/>
  </si>
  <si>
    <t>[해역별 수질등급기준(WQI)]</t>
    <phoneticPr fontId="1" type="noConversion"/>
  </si>
  <si>
    <t>우리나라 해양환경 특성에 적합한 종합적인 해역수질평가 기준 설정을 위해 해역을 해류, 조석, 탁도, 수심 등을 기준으로 다섯 가지의 생태구(동해, 대한해협, 서남해역, 서해중부, 제주 생태구)로 구분하고 부영양화의 원인항목(용존 무기질소(DIN), 용존 무기인(DIP)과 일차반응항목(클로로필(Chl-a), 투명도(SD))과 이차반응항목(저층 용존산소 포화도(DO))에 해당하는 항목들을 평가항목으로 계산된 수질등급기준</t>
    <phoneticPr fontId="1" type="noConversion"/>
  </si>
  <si>
    <t>◇ 해역별 수질등급 기준[해양수산부 고시 제2018-10호, 2018.01.23.]</t>
    <phoneticPr fontId="1" type="noConversion"/>
  </si>
  <si>
    <t>등급</t>
    <phoneticPr fontId="1" type="noConversion"/>
  </si>
  <si>
    <t>I(매우 좋음)</t>
    <phoneticPr fontId="1" type="noConversion"/>
  </si>
  <si>
    <t>II(좋음)</t>
    <phoneticPr fontId="1" type="noConversion"/>
  </si>
  <si>
    <t>III(보통)</t>
    <phoneticPr fontId="1" type="noConversion"/>
  </si>
  <si>
    <t>IV(나쁨)</t>
    <phoneticPr fontId="1" type="noConversion"/>
  </si>
  <si>
    <t>V(아주 나쁨)</t>
    <phoneticPr fontId="1" type="noConversion"/>
  </si>
  <si>
    <t>23 이하</t>
    <phoneticPr fontId="1" type="noConversion"/>
  </si>
  <si>
    <t>24-33</t>
    <phoneticPr fontId="1" type="noConversion"/>
  </si>
  <si>
    <t>34-46</t>
    <phoneticPr fontId="1" type="noConversion"/>
  </si>
  <si>
    <t>47-59</t>
    <phoneticPr fontId="1" type="noConversion"/>
  </si>
  <si>
    <t>60 이상</t>
    <phoneticPr fontId="1" type="noConversion"/>
  </si>
  <si>
    <t>WQI = 10 x [저층 산소포화도(DO)] + 6 x [(식물플랑크톤 농도(Chl-a) + 투명도(SD))/2] + 4 x [(용존무기질소농도(DIN) + 용존무기인 농도(DIP))/2]</t>
    <phoneticPr fontId="1" type="noConversion"/>
  </si>
  <si>
    <t>◇ 수질평가지수 계산 방법(수질평가지수 항목별 점수를 이용하여 계산)</t>
    <phoneticPr fontId="1" type="noConversion"/>
  </si>
  <si>
    <t>생태구역</t>
  </si>
  <si>
    <t>표층Chl-a (µg/L)</t>
  </si>
  <si>
    <t>저층 DO (포화도,%)</t>
  </si>
  <si>
    <t>표층DIN (µg/L)</t>
  </si>
  <si>
    <t>표층DIP (µg/L)</t>
  </si>
  <si>
    <t>투명도 (m)</t>
  </si>
  <si>
    <t>동해</t>
  </si>
  <si>
    <t>대한해협</t>
  </si>
  <si>
    <t>서남해역</t>
  </si>
  <si>
    <t>서해중부</t>
  </si>
  <si>
    <t>제주</t>
  </si>
  <si>
    <t>◇ 수질평가지수 항목의 해역별 기준값</t>
    <phoneticPr fontId="1" type="noConversion"/>
  </si>
  <si>
    <t>항목별 점수</t>
  </si>
  <si>
    <t>Chl-a(µg/L), DIN(µg/L), DIP(µg/L)</t>
  </si>
  <si>
    <t>DO(포화도, %), 투명도(m)</t>
  </si>
  <si>
    <t>기준값 이하</t>
  </si>
  <si>
    <t>기준값 이상</t>
  </si>
  <si>
    <t>&lt; 기준값 + 0.10×기준값</t>
  </si>
  <si>
    <t>&gt; 기준값 - 0.10×기준값</t>
  </si>
  <si>
    <t>&lt; 기준값 + 0.25×기준값</t>
  </si>
  <si>
    <t>&gt; 기준값 - 0.25×기준값</t>
  </si>
  <si>
    <t>&lt; 기준값 + 0.50×기준값</t>
  </si>
  <si>
    <t>&gt; 기준값 - 0.50×기준값</t>
  </si>
  <si>
    <t>≥ 기준값 + 0.50×기준값</t>
  </si>
  <si>
    <t>≤ 기준값 - 0.50×기준값</t>
  </si>
  <si>
    <t>◇ 수질평가지수 항목별 점수</t>
    <phoneticPr fontId="1" type="noConversion"/>
  </si>
  <si>
    <t>◇ 대한해협 생태구역 항목별 점수</t>
    <phoneticPr fontId="1" type="noConversion"/>
  </si>
  <si>
    <t>Chl-a(µg/L)</t>
  </si>
  <si>
    <t>DIN(µg/L)</t>
  </si>
  <si>
    <t>DIP(µg/L)</t>
  </si>
  <si>
    <t>DO(포화도, %)</t>
  </si>
  <si>
    <t>투명도(m)</t>
  </si>
  <si>
    <t>&lt; 6.3</t>
  </si>
  <si>
    <t>&lt; 220</t>
  </si>
  <si>
    <t>&lt; 35</t>
  </si>
  <si>
    <t>&gt; 90</t>
  </si>
  <si>
    <t>&gt; 2.5</t>
  </si>
  <si>
    <t>&lt; 6.93</t>
  </si>
  <si>
    <t>&lt; 242</t>
  </si>
  <si>
    <t>&lt; 38.50</t>
  </si>
  <si>
    <t>&gt; 81</t>
  </si>
  <si>
    <t>&gt; 2.25</t>
  </si>
  <si>
    <t>&lt; 7.88</t>
  </si>
  <si>
    <t>&lt; 275</t>
  </si>
  <si>
    <t>&lt; 43.75</t>
  </si>
  <si>
    <t>&gt; 67.5</t>
  </si>
  <si>
    <t>&gt; 1.88</t>
  </si>
  <si>
    <t>&lt; 9.45</t>
  </si>
  <si>
    <t>&lt; 330</t>
  </si>
  <si>
    <t>&lt; 52.50</t>
  </si>
  <si>
    <t>&gt; 45</t>
  </si>
  <si>
    <t>&gt; 1.25</t>
  </si>
  <si>
    <t>≥ 9.45</t>
  </si>
  <si>
    <t>≥ 330</t>
  </si>
  <si>
    <t>≥ 52.50</t>
  </si>
  <si>
    <t>≤ 45</t>
  </si>
  <si>
    <t>≤ 1.25</t>
  </si>
  <si>
    <t>◇ 항목별 점수 산출</t>
    <phoneticPr fontId="1" type="noConversion"/>
  </si>
  <si>
    <t>측정결과</t>
    <phoneticPr fontId="1" type="noConversion"/>
  </si>
  <si>
    <t>항목별 점수</t>
    <phoneticPr fontId="1" type="noConversion"/>
  </si>
  <si>
    <t>수온(℃)</t>
    <phoneticPr fontId="1" type="noConversion"/>
  </si>
  <si>
    <t>용존산소포화도(%)</t>
    <phoneticPr fontId="1" type="noConversion"/>
  </si>
  <si>
    <t>용존산소포화농도(mg/L)</t>
    <phoneticPr fontId="1" type="noConversion"/>
  </si>
  <si>
    <t>검출한계 이하</t>
    <phoneticPr fontId="1" type="noConversion"/>
  </si>
  <si>
    <t>◇ WQI 결과</t>
    <phoneticPr fontId="1" type="noConversion"/>
  </si>
  <si>
    <t>수질 등급</t>
    <phoneticPr fontId="1" type="noConversion"/>
  </si>
  <si>
    <t>값 입력 셀</t>
    <phoneticPr fontId="1" type="noConversion"/>
  </si>
  <si>
    <t>자동 산출</t>
    <phoneticPr fontId="1" type="noConversion"/>
  </si>
  <si>
    <t>[분석 결과]</t>
    <phoneticPr fontId="1" type="noConversion"/>
  </si>
  <si>
    <t>지점</t>
  </si>
  <si>
    <t>경도(Longitude)</t>
  </si>
  <si>
    <t>①</t>
  </si>
  <si>
    <t>②</t>
  </si>
  <si>
    <t>③</t>
  </si>
  <si>
    <t>위도(Latitude)</t>
    <phoneticPr fontId="1" type="noConversion"/>
  </si>
  <si>
    <t>염도</t>
    <phoneticPr fontId="1" type="noConversion"/>
  </si>
  <si>
    <t>PSU</t>
    <phoneticPr fontId="1" type="noConversion"/>
  </si>
  <si>
    <t>수온</t>
    <phoneticPr fontId="1" type="noConversion"/>
  </si>
  <si>
    <t>°c</t>
    <phoneticPr fontId="1" type="noConversion"/>
  </si>
  <si>
    <t>DIN_0.5m(mg/L)</t>
  </si>
  <si>
    <t>DIN_2m(mg/L)</t>
  </si>
  <si>
    <t>DIN_4m(mg/L)</t>
  </si>
  <si>
    <t>DIP_2m(mg/L)</t>
  </si>
  <si>
    <t>DIP_4m(mg/L)</t>
  </si>
  <si>
    <t>보통(III)</t>
    <phoneticPr fontId="1" type="noConversion"/>
  </si>
  <si>
    <t>나쁨(IV)</t>
    <phoneticPr fontId="1" type="noConversion"/>
  </si>
  <si>
    <t xml:space="preserve"> </t>
    <phoneticPr fontId="1" type="noConversion"/>
  </si>
  <si>
    <t>8월 BAT</t>
    <phoneticPr fontId="1" type="noConversion"/>
  </si>
  <si>
    <t>클로로필 a</t>
    <phoneticPr fontId="1" type="noConversion"/>
  </si>
  <si>
    <t xml:space="preserve">   </t>
    <phoneticPr fontId="1" type="noConversion"/>
  </si>
  <si>
    <t>(PSU)</t>
    <phoneticPr fontId="1" type="noConversion"/>
  </si>
  <si>
    <t>(°c)</t>
    <phoneticPr fontId="1" type="noConversion"/>
  </si>
  <si>
    <t>DIN</t>
    <phoneticPr fontId="1" type="noConversion"/>
  </si>
  <si>
    <t>DIP</t>
    <phoneticPr fontId="1" type="noConversion"/>
  </si>
  <si>
    <t>표층 DIN(µg/L)</t>
    <phoneticPr fontId="1" type="noConversion"/>
  </si>
  <si>
    <t>표층 DIP(µg/L)</t>
    <phoneticPr fontId="1" type="noConversion"/>
  </si>
  <si>
    <t>표층 Chl-a(µg/L)</t>
    <phoneticPr fontId="1" type="noConversion"/>
  </si>
  <si>
    <t>DIN_0.5m(mg/L)</t>
    <phoneticPr fontId="1" type="noConversion"/>
  </si>
  <si>
    <t>DIP_0.5m(mg/L)</t>
    <phoneticPr fontId="1" type="noConversion"/>
  </si>
  <si>
    <t>◇ 측정 결과</t>
    <phoneticPr fontId="1" type="noConversion"/>
  </si>
  <si>
    <t>1. 측정일자: 2025.7.28
2. 측정지점: 총 3개지점
3. 측정항목: 투명도 외 11개 항목(일부 항목 0.5m, 2m, 4m 수심별 측정)
4. 측정결과
  - DIN, DIP 분석이 아닌 DTN(용존총질소), DTP(용존총인)으로 분석됨
  - DTN과 DTP를 DIN(용존무기질소), DIP(용존무기인)으로 간주하여 산정함
  - 따라서, 실제 DIN, DIP 값보다 높은 값이 적용되었으며, 측정된 값을 기준으로 본다면 모두 매우 높게 나타나 영양염류의 농도가 높은 것으로 보임
  - 클로로필 a의 경우 검출한계이하로 지속적인 모니터링을 통해 탁도 영향 여부에 대해 확인이 필요함
  - 투명도의 경우 매우 낮으며, 부유물질 농도가 높거나, 조류 번성 가능성이 높은 상태로 보임
  - DO의 경우 과포화 상태로 나타남
  - WQI 산정 결과 point 1, 2 에서는 '보통(III), point 3에서 '나쁨(IV)' 수준을 나타남
  - 측정일(7/18~20) 이전 집중호우로 인해 남강댐 방류가 있었으며, 방류로 인해 유기물, 부유물질이 유입되는 등 수질에 영향을 미친 것으로 보임
  - 지속적인 모니터링이 요구됨</t>
    <phoneticPr fontId="1" type="noConversion"/>
  </si>
  <si>
    <t>1. 측정일자: 2025.8.21
2. 측정지점: 총 3개지점
3. 측정항목: 투명도 외 11개 항목(일부 항목 0.5m, 2m, 4m 수심별 측정)
4. 측정결과
  - WQI 산정 결과 point 1, 2 에서는 '보통(III), point 3에서 '나쁨(IV)' 수준을 나타남(7월 결과와 동일)
  - 7월 대비 8월의 TSS, VSS가 매우 감소하였으며 8월 투명도 값이 증가함 → 부유물질, 유기물질 감소, 탁도가 감소함
  - 클로로필a의 경우 7월 측정값이 검출되지 않은 반면, point 1, 2에서는 비슷한 수준으로 나타났으며 point 3는 상대적으로 높게 나타남
  - DIN은 7월 대비 절반 수준으로 감소하였으나, 7월의 측정값이 DTN으로 측정되어 정확한 비교가 어려움
  - 다만, 8월은 조류 번성으로 인한 질소소비로 인해 DIN이 감소한 것으로 보임
  - DIP의 경우 7월 대비 전지점에서 감소하였으며 조류 번성으로 인을 소비한 것으로 보임
  - 7월보다 안정화된 값을 보이나 지속적인 모니터링이 요구됨</t>
    <phoneticPr fontId="1" type="noConversion"/>
  </si>
  <si>
    <t>9월 BAT</t>
    <phoneticPr fontId="1" type="noConversion"/>
  </si>
  <si>
    <t>1. 측정일자: 2025.09.26
2. 측정지점: 총 3개지점
3. 측정항목: 투명도 외 11개 항목(일부 항목 0.5m, 2m, 4m 수심별 측정)
4. 측정결과
  - WQI 산정 결과 point 1, 2 에서는 '나쁨(IV), point 3에서 '보통(III)' 수준을 나타냄
  - TSS, VSS가 매우 감소하였으며 9월 투명도 값이 증가함 → 부유물질, 유기물질 감소, 탁도가 감소함, 부유물질 및 유기물질의 제거 및 퇴적의 결과로 예상됨
  - 클로로필a의 경우 전월 대비 매우 낮게 나타남 → 조류 성장 활동 약화(영양염류 감소, 탁도 저하와 관련)
  - DIN은 0.5m, 4m에서 전월대비 절반 이상에 해당하는 수치로 감소함 → 질소계 유입 저하 또는 식물성 플랑크톤의 흡수 증가가 예상됨
  - DIP의 경우 전월대비 증가한 것으로 나타남→ 추후 지속적인 모니터링 필요함
  - 부유물질과 영양염류의 농도가 감소하고 투명도가 증가함에 따라 전월대비 수질이 개선된 양상을 보임
  - 다만, WQI 평가에서는 '보통~나쁨' 수준으로 나타났는데, 잔류 유기물질, 인 농도 증가, 용존산소 저하 가능성으로 보임</t>
    <phoneticPr fontId="1" type="noConversion"/>
  </si>
  <si>
    <t>10월</t>
    <phoneticPr fontId="1" type="noConversion"/>
  </si>
  <si>
    <t>TSS_0.5m(mg/L)</t>
    <phoneticPr fontId="1" type="noConversion"/>
  </si>
  <si>
    <t>TSS_2m(mg/L)</t>
    <phoneticPr fontId="1" type="noConversion"/>
  </si>
  <si>
    <t>TSS_4m(mg/L)</t>
    <phoneticPr fontId="1" type="noConversion"/>
  </si>
  <si>
    <t>VSS_0.5m(mg/L)</t>
    <phoneticPr fontId="1" type="noConversion"/>
  </si>
  <si>
    <t>VSS_2m(mg/L)</t>
    <phoneticPr fontId="1" type="noConversion"/>
  </si>
  <si>
    <t>VSS_4m(mg/L)</t>
    <phoneticPr fontId="1" type="noConversion"/>
  </si>
  <si>
    <t>1. 측정일자: 2025.10.26
2. 측정지점: 총 3개지점
3. 측정항목: 투명도 외 11개 항목(일부 항목 0.5m, 2m, 4m 수심별 측정)
4. 측정결과
  - WQI 산정 결과 모든 지점에서 '보통(III)' 수준을 나타냄, 전월 대비 수질이 개선
  - 대체로 대부분의 항목에서 전월과 유사한 수준으로 나타남
  - DIN의 경우 모든 지점에서 전월 대비 큰 폭으로 증가함 → 질소 부하가 급격히 높아짐
  - 전월 대비 측정값의 큰 차이가 없으나, 수온이 크게 떨어지면서, 계절적 특성이 반영된 결과로 보여짐</t>
    <phoneticPr fontId="1" type="noConversion"/>
  </si>
  <si>
    <t>11월</t>
    <phoneticPr fontId="1" type="noConversion"/>
  </si>
  <si>
    <t>12월</t>
    <phoneticPr fontId="1" type="noConversion"/>
  </si>
  <si>
    <t>1. 측정일자: 2025.11.24
2. 측정지점: 총 3개지점
3. 측정항목: 투명도 외 11개 항목(일부 항목 0.5m, 2m, 4m 수심별 측정)
4. 측정결과
  - WQI 산정 결과 모든 지점에서 '보통(III)' 수준
  - 대체로 대부분의 항목에서 전월과 유사한 수준으로 큰 증감이 발생하지 않음
  - DIN의 경우 모든 지점에서 전월 대비 큰 폭으로 감소함
  - 전월 대비 측정값의 큰 차이가 없으나, 수온이 크게 떨어지면서, 계절적 특성이 반영된 결과로 보여짐</t>
    <phoneticPr fontId="1" type="noConversion"/>
  </si>
  <si>
    <t>1. 측정일자: 2025.12.17
2. 측정지점: 총 3개지점
3. 측정항목: 투명도 외 11개 항목(일부 항목 0.5m, 2m, 4m 수심별 측정)
4. 측정결과
  - WQI 산정 결과 모든 지점에서 '보통(III)' 수준
  - 대체로 대부분의 항목에서 전월과 유사한 수준으로 큰 증감이 발생하지 않음
  - 전월 대비 측정값의 큰 차이가 없으며, WQI를 보통(III) 수준으로 유지함</t>
    <phoneticPr fontId="1" type="noConversion"/>
  </si>
  <si>
    <t>0..42</t>
    <phoneticPr fontId="1" type="noConversion"/>
  </si>
  <si>
    <t>2월</t>
    <phoneticPr fontId="1" type="noConversion"/>
  </si>
  <si>
    <t>`</t>
    <phoneticPr fontId="1" type="noConversion"/>
  </si>
  <si>
    <t>좋음(II)</t>
    <phoneticPr fontId="1" type="noConversion"/>
  </si>
  <si>
    <t>1. 측정일자: 2026.1.27
2. 측정지점: 총 3개지점
3. 측정항목: 투명도 외 11개 항목(일부 항목 0.5m, 2m, 4m 수심별 측정)
4. 측정결과
  - WQI 산정 결과 point 1, 3 지점에서 '좋음(II)' 수준
  - 대부분 측정항목에서 전월대비 값이 감소함
  - 계절적 요인이 반영된 것으로 보임</t>
    <phoneticPr fontId="1" type="noConversion"/>
  </si>
  <si>
    <t>1. 측정일자: 2026.2.23
2. 측정지점: 총 3개지점
3. 측정항목: 투명도 외 11개 항목(일부 항목 0.5m, 2m, 4m 수심별 측정)
4. 측정결과
  - WQI 산정 결과 모든 지점에서 '보통(III)' 수준
  - 대체로 대부분의 항목에서 전월 대비 측정값이 증가하였으나 '보통' 수준으로 나타남</t>
    <phoneticPr fontId="1" type="noConversion"/>
  </si>
  <si>
    <t>3월</t>
    <phoneticPr fontId="1" type="noConversion"/>
  </si>
  <si>
    <t>4월</t>
    <phoneticPr fontId="1" type="noConversion"/>
  </si>
  <si>
    <t>7,55</t>
    <phoneticPr fontId="1" type="noConversion"/>
  </si>
  <si>
    <t>7,48</t>
    <phoneticPr fontId="1" type="noConversion"/>
  </si>
  <si>
    <t>1. 측정일자: 2026.3.17
2. 측정지점: 총 3개지점
3. 측정항목: 투명도 외 11개 항목(일부 항목 0.5m, 2m, 4m 수심별 측정)
4. 측정결과
  - WQI 산정 결과 모든 지점에서 '보통(III)' 수준
  - 전월 대비 수온이 상승하고 클로로필-a, TSS, VSS가 소폭 증가함
  - 봄철로 접어들며 수온이 상승하고, 이에 따라 식물플랑크톤 활동 및 부유성 유기물 발생이 다소 증가한 영향으로 예상됨
  - DIN과 DIP는 전월 대비 감소하였으며, 이는 수온 상승에 따른 생물 활동 증가로 영양염류가 일부 소비된 결과로 예상됨</t>
    <phoneticPr fontId="1" type="noConversion"/>
  </si>
  <si>
    <t>1. 측정일자: 2026.4.20
2. 측정지점: 총 3개지점
3. 측정항목: 투명도 외 11개 항목(일부 항목 0.5m, 2m, 4m 수심별 측정)
4. 측정결과
  - WQI 산정 결과 모든 지점에서 '보통(III)' 수준
  - 전월 대비 수온이 상승하였고, TSS와 VSS도 증가함
  - 기온 상승과 함께 해역 내 부유물질 및 유기성 입자의 증가가 일부 반영된 것으로 예상됨
  - 클로로필-a와 TOC는 전월 대비 소폭 증가하여 봄철 수온 상승에 따른 식물플랑크톤 활동 증가와 유기물 축적 영향이 예상됨
  - 반면 DIN은 감소하고 DIP는 유사한 수준을 유지하여, 생물 활동에 따른 영양염 소비가 지속되는 것으로 보임</t>
    <phoneticPr fontId="1" type="noConversion"/>
  </si>
  <si>
    <t>2025년 7월</t>
    <phoneticPr fontId="1" type="noConversion"/>
  </si>
  <si>
    <t>2025년 8월</t>
  </si>
  <si>
    <t>2025년 9월</t>
  </si>
  <si>
    <t>2025년 10월</t>
  </si>
  <si>
    <t>2025년 11월</t>
  </si>
  <si>
    <t>2025년 9월</t>
    <phoneticPr fontId="1" type="noConversion"/>
  </si>
  <si>
    <t>2025년 12월</t>
  </si>
  <si>
    <t>2026년 1월</t>
    <phoneticPr fontId="1" type="noConversion"/>
  </si>
  <si>
    <t>2026년 2월</t>
  </si>
  <si>
    <t>2026년 3월</t>
  </si>
  <si>
    <t>2026년 4월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</si>
</sst>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_-* #,##0.000_-;\-* #,##0.000_-;_-* &quot;-&quot;_-;_-@_-"/>
    <numFmt numFmtId="177" formatCode="_-* #,##0.00_-;\-* #,##0.00_-;_-* &quot;-&quot;_-;_-@_-"/>
  </numFmts>
  <fonts count="20" x14ac:knownFonts="1">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b/>
      <sz val="11"/>
      <color theme="0"/>
      <name val="맑은 고딕"/>
      <family val="2"/>
      <charset val="129"/>
      <scheme val="minor"/>
    </font>
    <font>
      <b/>
      <sz val="11"/>
      <color theme="0"/>
      <name val="맑은 고딕"/>
      <family val="3"/>
      <charset val="129"/>
      <scheme val="minor"/>
    </font>
    <font>
      <sz val="11"/>
      <color theme="1"/>
      <name val="맑은 고딕"/>
      <family val="2"/>
      <charset val="129"/>
      <scheme val="minor"/>
    </font>
    <font>
      <b/>
      <sz val="11"/>
      <color theme="1"/>
      <name val="맑은 고딕"/>
      <family val="3"/>
      <charset val="129"/>
      <scheme val="minor"/>
    </font>
    <font>
      <b/>
      <sz val="16"/>
      <color theme="1"/>
      <name val="맑은 고딕"/>
      <family val="3"/>
      <charset val="129"/>
      <scheme val="minor"/>
    </font>
    <font>
      <sz val="11"/>
      <color theme="1"/>
      <name val="맑은 고딕"/>
      <family val="2"/>
      <scheme val="minor"/>
    </font>
    <font>
      <b/>
      <sz val="9"/>
      <color indexed="81"/>
      <name val="Tahoma"/>
      <family val="2"/>
    </font>
    <font>
      <b/>
      <sz val="9"/>
      <color indexed="81"/>
      <name val="돋움"/>
      <family val="3"/>
      <charset val="129"/>
    </font>
    <font>
      <b/>
      <sz val="10"/>
      <color rgb="FFFFFFFF"/>
      <name val="맑은 고딕"/>
      <family val="3"/>
      <charset val="129"/>
    </font>
    <font>
      <sz val="10"/>
      <color rgb="FF000000"/>
      <name val="맑은 고딕"/>
      <family val="3"/>
      <charset val="129"/>
    </font>
    <font>
      <sz val="11"/>
      <color rgb="FFFF0000"/>
      <name val="맑은 고딕"/>
      <family val="2"/>
      <charset val="129"/>
      <scheme val="minor"/>
    </font>
    <font>
      <sz val="9"/>
      <color indexed="81"/>
      <name val="Tahoma"/>
      <family val="2"/>
    </font>
    <font>
      <sz val="9"/>
      <color indexed="81"/>
      <name val="돋움"/>
      <family val="3"/>
      <charset val="129"/>
    </font>
    <font>
      <u/>
      <sz val="11"/>
      <color theme="10"/>
      <name val="맑은 고딕"/>
      <family val="2"/>
      <charset val="129"/>
      <scheme val="minor"/>
    </font>
    <font>
      <sz val="11"/>
      <color rgb="FF797152"/>
      <name val="Arial"/>
      <family val="2"/>
    </font>
    <font>
      <sz val="11"/>
      <color rgb="FF595960"/>
      <name val="Arial"/>
      <family val="2"/>
    </font>
    <font>
      <sz val="11"/>
      <name val="맑은 고딕"/>
      <family val="3"/>
      <charset val="129"/>
      <scheme val="minor"/>
    </font>
  </fonts>
  <fills count="1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156082"/>
        <bgColor indexed="64"/>
      </patternFill>
    </fill>
    <fill>
      <patternFill patternType="solid">
        <fgColor rgb="FFCCD2D8"/>
        <bgColor indexed="64"/>
      </patternFill>
    </fill>
    <fill>
      <patternFill patternType="solid">
        <fgColor rgb="FFE7EAED"/>
        <bgColor indexed="64"/>
      </patternFill>
    </fill>
    <fill>
      <patternFill patternType="solid">
        <fgColor rgb="FFFFFF00"/>
        <bgColor indexed="64"/>
      </patternFill>
    </fill>
    <fill>
      <patternFill patternType="solid">
        <fgColor theme="0" tint="-0.49998474074526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style="thin">
        <color theme="4" tint="0.39997558519241921"/>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diagonalUp="1">
      <left/>
      <right style="thin">
        <color indexed="64"/>
      </right>
      <top style="thin">
        <color indexed="64"/>
      </top>
      <bottom style="thin">
        <color indexed="64"/>
      </bottom>
      <diagonal style="thin">
        <color indexed="64"/>
      </diagonal>
    </border>
  </borders>
  <cellStyleXfs count="5">
    <xf numFmtId="0" fontId="0" fillId="0" borderId="0">
      <alignment vertical="center"/>
    </xf>
    <xf numFmtId="41" fontId="5" fillId="0" borderId="0" applyFont="0" applyFill="0" applyBorder="0" applyAlignment="0" applyProtection="0">
      <alignment vertical="center"/>
    </xf>
    <xf numFmtId="9" fontId="5" fillId="0" borderId="0" applyFont="0" applyFill="0" applyBorder="0" applyAlignment="0" applyProtection="0">
      <alignment vertical="center"/>
    </xf>
    <xf numFmtId="0" fontId="8" fillId="0" borderId="0"/>
    <xf numFmtId="0" fontId="16" fillId="0" borderId="0" applyNumberFormat="0" applyFill="0" applyBorder="0" applyAlignment="0" applyProtection="0">
      <alignment vertical="center"/>
    </xf>
  </cellStyleXfs>
  <cellXfs count="113">
    <xf numFmtId="0" fontId="0" fillId="0" borderId="0" xfId="0">
      <alignment vertical="center"/>
    </xf>
    <xf numFmtId="0" fontId="0" fillId="6" borderId="3" xfId="0" applyFill="1" applyBorder="1">
      <alignment vertical="center"/>
    </xf>
    <xf numFmtId="0" fontId="0" fillId="6" borderId="4" xfId="0" applyFill="1" applyBorder="1">
      <alignment vertical="center"/>
    </xf>
    <xf numFmtId="0" fontId="0" fillId="4" borderId="10" xfId="0" applyFill="1" applyBorder="1">
      <alignment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4" borderId="10" xfId="0" applyFill="1" applyBorder="1" applyAlignment="1">
      <alignment horizontal="center" vertical="center"/>
    </xf>
    <xf numFmtId="0" fontId="0" fillId="5" borderId="1" xfId="0" applyFill="1" applyBorder="1" applyAlignment="1">
      <alignment horizontal="center" vertical="center"/>
    </xf>
    <xf numFmtId="0" fontId="0" fillId="6" borderId="3" xfId="0" applyFill="1" applyBorder="1" applyAlignment="1">
      <alignment horizontal="left" vertical="center"/>
    </xf>
    <xf numFmtId="0" fontId="0" fillId="6" borderId="4" xfId="0" applyFill="1" applyBorder="1" applyAlignment="1">
      <alignment horizontal="left" vertical="center"/>
    </xf>
    <xf numFmtId="0" fontId="0" fillId="4" borderId="5" xfId="0" applyFill="1" applyBorder="1" applyAlignment="1">
      <alignment horizontal="center" vertical="center"/>
    </xf>
    <xf numFmtId="0" fontId="0" fillId="4" borderId="7" xfId="0" applyFill="1" applyBorder="1" applyAlignment="1">
      <alignment horizontal="center" vertical="center"/>
    </xf>
    <xf numFmtId="0" fontId="0" fillId="5" borderId="6"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2" fillId="6" borderId="3" xfId="0" applyFont="1" applyFill="1" applyBorder="1">
      <alignment vertical="center"/>
    </xf>
    <xf numFmtId="0" fontId="2" fillId="6" borderId="4" xfId="0" applyFont="1" applyFill="1" applyBorder="1">
      <alignment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3" fillId="2" borderId="1" xfId="0" applyFont="1" applyFill="1" applyBorder="1" applyAlignment="1">
      <alignment horizontal="center" vertical="center"/>
    </xf>
    <xf numFmtId="0" fontId="3" fillId="6" borderId="1" xfId="0" applyFont="1" applyFill="1" applyBorder="1">
      <alignment vertical="center"/>
    </xf>
    <xf numFmtId="0" fontId="4" fillId="6" borderId="1" xfId="0" applyFont="1" applyFill="1" applyBorder="1">
      <alignment vertical="center"/>
    </xf>
    <xf numFmtId="0" fontId="0" fillId="4" borderId="1" xfId="0" applyFill="1" applyBorder="1" applyAlignment="1">
      <alignment horizontal="center" vertical="center"/>
    </xf>
    <xf numFmtId="0" fontId="0" fillId="4" borderId="11" xfId="0" applyFill="1" applyBorder="1" applyAlignment="1">
      <alignment horizontal="center" vertical="center"/>
    </xf>
    <xf numFmtId="2" fontId="0" fillId="5" borderId="1" xfId="0" applyNumberFormat="1" applyFill="1" applyBorder="1" applyAlignment="1">
      <alignment horizontal="center" vertical="center"/>
    </xf>
    <xf numFmtId="2" fontId="0" fillId="5" borderId="11" xfId="0" applyNumberFormat="1" applyFill="1" applyBorder="1" applyAlignment="1">
      <alignment horizontal="center" vertical="center"/>
    </xf>
    <xf numFmtId="0" fontId="0" fillId="0" borderId="1" xfId="0" applyBorder="1">
      <alignment vertical="center"/>
    </xf>
    <xf numFmtId="14" fontId="0" fillId="0" borderId="1" xfId="0" applyNumberFormat="1" applyBorder="1">
      <alignment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0" fillId="7" borderId="1" xfId="0" applyFill="1" applyBorder="1" applyAlignment="1">
      <alignment horizontal="center" vertical="center"/>
    </xf>
    <xf numFmtId="0" fontId="0" fillId="7" borderId="0" xfId="0" applyFill="1" applyAlignment="1">
      <alignment horizontal="center" vertical="center"/>
    </xf>
    <xf numFmtId="0" fontId="0" fillId="0" borderId="0" xfId="0" applyAlignment="1">
      <alignment vertical="center" wrapText="1"/>
    </xf>
    <xf numFmtId="0" fontId="6" fillId="0" borderId="0" xfId="0" applyFont="1">
      <alignment vertical="center"/>
    </xf>
    <xf numFmtId="0" fontId="7" fillId="0" borderId="0" xfId="0" applyFont="1">
      <alignment vertical="center"/>
    </xf>
    <xf numFmtId="0" fontId="2" fillId="0" borderId="1" xfId="3" applyFont="1" applyBorder="1"/>
    <xf numFmtId="0" fontId="0" fillId="8" borderId="1" xfId="0" applyFill="1" applyBorder="1" applyAlignment="1">
      <alignment horizontal="center" vertical="center"/>
    </xf>
    <xf numFmtId="0" fontId="0" fillId="8" borderId="1" xfId="0" applyFill="1" applyBorder="1">
      <alignment vertical="center"/>
    </xf>
    <xf numFmtId="9" fontId="0" fillId="8" borderId="1" xfId="0" applyNumberFormat="1" applyFill="1" applyBorder="1">
      <alignment vertical="center"/>
    </xf>
    <xf numFmtId="0" fontId="6" fillId="9" borderId="1" xfId="0" applyFont="1" applyFill="1" applyBorder="1" applyAlignment="1">
      <alignment horizontal="center" vertical="center"/>
    </xf>
    <xf numFmtId="0" fontId="6" fillId="9" borderId="1" xfId="3" applyFont="1" applyFill="1" applyBorder="1" applyAlignment="1">
      <alignment horizontal="center" vertical="top"/>
    </xf>
    <xf numFmtId="0" fontId="6" fillId="9" borderId="1" xfId="0" applyFont="1" applyFill="1" applyBorder="1">
      <alignment vertical="center"/>
    </xf>
    <xf numFmtId="0" fontId="0" fillId="8" borderId="0" xfId="0" applyFill="1" applyAlignment="1">
      <alignment horizontal="center" vertical="center"/>
    </xf>
    <xf numFmtId="0" fontId="0" fillId="7" borderId="1" xfId="0" applyFill="1" applyBorder="1">
      <alignment vertical="center"/>
    </xf>
    <xf numFmtId="0" fontId="0" fillId="7" borderId="1" xfId="0" applyFill="1" applyBorder="1" applyAlignment="1">
      <alignment horizontal="center" vertical="center" wrapText="1"/>
    </xf>
    <xf numFmtId="0" fontId="11" fillId="10" borderId="17" xfId="0" applyFont="1" applyFill="1" applyBorder="1" applyAlignment="1">
      <alignment horizontal="center" vertical="center" wrapText="1" readingOrder="1"/>
    </xf>
    <xf numFmtId="0" fontId="12" fillId="11" borderId="18" xfId="0" applyFont="1" applyFill="1" applyBorder="1" applyAlignment="1">
      <alignment horizontal="center" vertical="center" wrapText="1" readingOrder="1"/>
    </xf>
    <xf numFmtId="0" fontId="12" fillId="12" borderId="19" xfId="0" applyFont="1" applyFill="1" applyBorder="1" applyAlignment="1">
      <alignment horizontal="center" vertical="center" wrapText="1" readingOrder="1"/>
    </xf>
    <xf numFmtId="0" fontId="12" fillId="11" borderId="19" xfId="0" applyFont="1" applyFill="1" applyBorder="1" applyAlignment="1">
      <alignment horizontal="center" vertical="center" wrapText="1" readingOrder="1"/>
    </xf>
    <xf numFmtId="0" fontId="0" fillId="4" borderId="20" xfId="0" applyFill="1" applyBorder="1" applyAlignment="1">
      <alignment horizontal="center" vertical="center"/>
    </xf>
    <xf numFmtId="0" fontId="13" fillId="0" borderId="1" xfId="0" applyFont="1" applyBorder="1" applyAlignment="1">
      <alignment horizontal="center" vertical="center"/>
    </xf>
    <xf numFmtId="0" fontId="4" fillId="2" borderId="2" xfId="0" applyFont="1" applyFill="1" applyBorder="1" applyAlignment="1">
      <alignment horizontal="center" vertical="center"/>
    </xf>
    <xf numFmtId="0" fontId="4" fillId="6" borderId="3" xfId="0" applyFont="1" applyFill="1" applyBorder="1">
      <alignment vertical="center"/>
    </xf>
    <xf numFmtId="0" fontId="4" fillId="6" borderId="4" xfId="0" applyFont="1" applyFill="1" applyBorder="1">
      <alignment vertical="center"/>
    </xf>
    <xf numFmtId="0" fontId="0" fillId="5" borderId="1" xfId="0" applyFill="1" applyBorder="1">
      <alignment vertical="center"/>
    </xf>
    <xf numFmtId="0" fontId="16" fillId="0" borderId="0" xfId="4">
      <alignment vertical="center"/>
    </xf>
    <xf numFmtId="0" fontId="17" fillId="0" borderId="0" xfId="0" applyFont="1">
      <alignment vertical="center"/>
    </xf>
    <xf numFmtId="0" fontId="16" fillId="0" borderId="0" xfId="4" applyAlignment="1">
      <alignment horizontal="left" vertical="center" wrapText="1"/>
    </xf>
    <xf numFmtId="0" fontId="18" fillId="0" borderId="0" xfId="0" applyFont="1">
      <alignment vertical="center"/>
    </xf>
    <xf numFmtId="177" fontId="0" fillId="7" borderId="1" xfId="1" applyNumberFormat="1" applyFont="1" applyFill="1" applyBorder="1">
      <alignment vertical="center"/>
    </xf>
    <xf numFmtId="176" fontId="0" fillId="7" borderId="1" xfId="1" applyNumberFormat="1" applyFont="1" applyFill="1" applyBorder="1">
      <alignment vertical="center"/>
    </xf>
    <xf numFmtId="2" fontId="0" fillId="7" borderId="1" xfId="0" applyNumberFormat="1" applyFill="1" applyBorder="1">
      <alignment vertical="center"/>
    </xf>
    <xf numFmtId="9" fontId="0" fillId="7" borderId="1" xfId="0" applyNumberFormat="1" applyFill="1" applyBorder="1">
      <alignment vertical="center"/>
    </xf>
    <xf numFmtId="0" fontId="13" fillId="13" borderId="1" xfId="0" applyFont="1" applyFill="1" applyBorder="1" applyAlignment="1">
      <alignment horizontal="center" vertical="center"/>
    </xf>
    <xf numFmtId="0" fontId="0" fillId="13" borderId="1" xfId="0" applyFill="1" applyBorder="1">
      <alignment vertical="center"/>
    </xf>
    <xf numFmtId="9" fontId="0" fillId="13" borderId="1" xfId="2" applyFont="1" applyFill="1" applyBorder="1">
      <alignment vertical="center"/>
    </xf>
    <xf numFmtId="0" fontId="0" fillId="0" borderId="16" xfId="0" applyBorder="1">
      <alignment vertical="center"/>
    </xf>
    <xf numFmtId="0" fontId="0" fillId="0" borderId="1" xfId="0" applyBorder="1" applyAlignment="1">
      <alignment horizontal="right" vertical="center"/>
    </xf>
    <xf numFmtId="2" fontId="0" fillId="0" borderId="1" xfId="0" applyNumberFormat="1" applyBorder="1" applyAlignment="1">
      <alignment horizontal="right" vertical="center"/>
    </xf>
    <xf numFmtId="0" fontId="13" fillId="13" borderId="1" xfId="0" applyFont="1" applyFill="1" applyBorder="1" applyAlignment="1">
      <alignment horizontal="right" vertical="center"/>
    </xf>
    <xf numFmtId="0" fontId="13" fillId="0" borderId="1" xfId="0" applyFont="1" applyBorder="1" applyAlignment="1">
      <alignment horizontal="right" vertical="center"/>
    </xf>
    <xf numFmtId="0" fontId="4" fillId="14" borderId="2" xfId="0" applyFont="1" applyFill="1" applyBorder="1" applyAlignment="1">
      <alignment horizontal="center" vertical="center"/>
    </xf>
    <xf numFmtId="0" fontId="6" fillId="14" borderId="3" xfId="0" applyFont="1" applyFill="1" applyBorder="1">
      <alignment vertical="center"/>
    </xf>
    <xf numFmtId="0" fontId="6" fillId="14" borderId="4" xfId="0" applyFont="1" applyFill="1" applyBorder="1">
      <alignment vertical="center"/>
    </xf>
    <xf numFmtId="0" fontId="4" fillId="14" borderId="5" xfId="0" applyFont="1" applyFill="1" applyBorder="1" applyAlignment="1">
      <alignment horizontal="center" vertical="center"/>
    </xf>
    <xf numFmtId="0" fontId="0" fillId="9" borderId="1" xfId="0" applyFill="1" applyBorder="1" applyAlignment="1">
      <alignment horizontal="center" vertical="center"/>
    </xf>
    <xf numFmtId="0" fontId="0" fillId="9" borderId="6" xfId="0" applyFill="1" applyBorder="1" applyAlignment="1">
      <alignment horizontal="center" vertical="center"/>
    </xf>
    <xf numFmtId="0" fontId="0" fillId="14" borderId="10" xfId="0" applyFill="1" applyBorder="1" applyAlignment="1">
      <alignment horizontal="center" vertical="center"/>
    </xf>
    <xf numFmtId="0" fontId="4" fillId="14" borderId="7" xfId="0" applyFont="1" applyFill="1" applyBorder="1" applyAlignment="1">
      <alignment horizontal="center" vertical="center"/>
    </xf>
    <xf numFmtId="0" fontId="0" fillId="9" borderId="8" xfId="0" applyFill="1" applyBorder="1" applyAlignment="1">
      <alignment horizontal="center" vertical="center"/>
    </xf>
    <xf numFmtId="0" fontId="0" fillId="9" borderId="9" xfId="0" applyFill="1" applyBorder="1" applyAlignment="1">
      <alignment horizontal="center" vertical="center"/>
    </xf>
    <xf numFmtId="0" fontId="0" fillId="14" borderId="10" xfId="0" applyFill="1" applyBorder="1">
      <alignment vertical="center"/>
    </xf>
    <xf numFmtId="0" fontId="0" fillId="14" borderId="20" xfId="0" applyFill="1" applyBorder="1" applyAlignment="1">
      <alignment horizontal="center" vertical="center"/>
    </xf>
    <xf numFmtId="0" fontId="0" fillId="13" borderId="0" xfId="0" applyFill="1">
      <alignment vertical="center"/>
    </xf>
    <xf numFmtId="0" fontId="19" fillId="0" borderId="9" xfId="0" quotePrefix="1" applyFont="1" applyBorder="1" applyAlignment="1">
      <alignment horizontal="left" vertical="top" wrapText="1"/>
    </xf>
    <xf numFmtId="0" fontId="19" fillId="0" borderId="12" xfId="0" quotePrefix="1" applyFont="1" applyBorder="1" applyAlignment="1">
      <alignment horizontal="left" vertical="top" wrapText="1"/>
    </xf>
    <xf numFmtId="0" fontId="19" fillId="0" borderId="7" xfId="0" quotePrefix="1" applyFont="1" applyBorder="1" applyAlignment="1">
      <alignment horizontal="left" vertical="top" wrapText="1"/>
    </xf>
    <xf numFmtId="0" fontId="19" fillId="0" borderId="13" xfId="0" quotePrefix="1" applyFont="1" applyBorder="1" applyAlignment="1">
      <alignment horizontal="left" vertical="top" wrapText="1"/>
    </xf>
    <xf numFmtId="0" fontId="19" fillId="0" borderId="0" xfId="0" quotePrefix="1" applyFont="1" applyAlignment="1">
      <alignment horizontal="left" vertical="top" wrapText="1"/>
    </xf>
    <xf numFmtId="0" fontId="19" fillId="0" borderId="14" xfId="0" quotePrefix="1" applyFont="1" applyBorder="1" applyAlignment="1">
      <alignment horizontal="left" vertical="top" wrapText="1"/>
    </xf>
    <xf numFmtId="0" fontId="19" fillId="0" borderId="4" xfId="0" quotePrefix="1" applyFont="1" applyBorder="1" applyAlignment="1">
      <alignment horizontal="left" vertical="top" wrapText="1"/>
    </xf>
    <xf numFmtId="0" fontId="19" fillId="0" borderId="15" xfId="0" quotePrefix="1" applyFont="1" applyBorder="1" applyAlignment="1">
      <alignment horizontal="left" vertical="top" wrapText="1"/>
    </xf>
    <xf numFmtId="0" fontId="19" fillId="0" borderId="2" xfId="0" quotePrefix="1" applyFont="1" applyBorder="1" applyAlignment="1">
      <alignment horizontal="left" vertical="top" wrapText="1"/>
    </xf>
    <xf numFmtId="0" fontId="0" fillId="0" borderId="9" xfId="0" quotePrefix="1" applyBorder="1" applyAlignment="1">
      <alignment horizontal="left" vertical="top" wrapText="1"/>
    </xf>
    <xf numFmtId="0" fontId="0" fillId="0" borderId="12" xfId="0" quotePrefix="1" applyBorder="1" applyAlignment="1">
      <alignment horizontal="left" vertical="top" wrapText="1"/>
    </xf>
    <xf numFmtId="0" fontId="0" fillId="0" borderId="7" xfId="0" quotePrefix="1" applyBorder="1" applyAlignment="1">
      <alignment horizontal="left" vertical="top" wrapText="1"/>
    </xf>
    <xf numFmtId="0" fontId="0" fillId="0" borderId="13" xfId="0" quotePrefix="1" applyBorder="1" applyAlignment="1">
      <alignment horizontal="left" vertical="top" wrapText="1"/>
    </xf>
    <xf numFmtId="0" fontId="0" fillId="0" borderId="0" xfId="0" quotePrefix="1" applyAlignment="1">
      <alignment horizontal="left" vertical="top" wrapText="1"/>
    </xf>
    <xf numFmtId="0" fontId="0" fillId="0" borderId="14" xfId="0" quotePrefix="1" applyBorder="1" applyAlignment="1">
      <alignment horizontal="left" vertical="top" wrapText="1"/>
    </xf>
    <xf numFmtId="0" fontId="0" fillId="0" borderId="4" xfId="0" quotePrefix="1" applyBorder="1" applyAlignment="1">
      <alignment horizontal="left" vertical="top" wrapText="1"/>
    </xf>
    <xf numFmtId="0" fontId="0" fillId="0" borderId="15" xfId="0" quotePrefix="1" applyBorder="1" applyAlignment="1">
      <alignment horizontal="left" vertical="top" wrapText="1"/>
    </xf>
    <xf numFmtId="0" fontId="0" fillId="0" borderId="2" xfId="0" quotePrefix="1" applyBorder="1" applyAlignment="1">
      <alignment horizontal="left" vertical="top" wrapText="1"/>
    </xf>
    <xf numFmtId="0" fontId="0" fillId="7" borderId="1" xfId="0" applyFill="1"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6" fillId="9" borderId="6" xfId="0" applyFont="1" applyFill="1" applyBorder="1" applyAlignment="1">
      <alignment horizontal="center" vertical="center"/>
    </xf>
    <xf numFmtId="0" fontId="6" fillId="9" borderId="5" xfId="0" applyFont="1" applyFill="1" applyBorder="1" applyAlignment="1">
      <alignment horizontal="center" vertical="center"/>
    </xf>
    <xf numFmtId="0" fontId="2" fillId="0" borderId="8" xfId="3" applyFont="1" applyBorder="1" applyAlignment="1">
      <alignment horizontal="center" vertical="center"/>
    </xf>
    <xf numFmtId="0" fontId="2" fillId="0" borderId="16" xfId="3" applyFont="1" applyBorder="1" applyAlignment="1">
      <alignment horizontal="center" vertical="center"/>
    </xf>
    <xf numFmtId="0" fontId="2" fillId="0" borderId="3" xfId="3" applyFont="1" applyBorder="1" applyAlignment="1">
      <alignment horizontal="center" vertical="center"/>
    </xf>
    <xf numFmtId="0" fontId="0" fillId="0" borderId="0" xfId="0" applyAlignment="1">
      <alignment horizontal="left" vertical="center" wrapText="1"/>
    </xf>
    <xf numFmtId="0" fontId="0" fillId="0" borderId="1" xfId="0" applyFill="1" applyBorder="1">
      <alignment vertical="center"/>
    </xf>
  </cellXfs>
  <cellStyles count="5">
    <cellStyle name="백분율" xfId="2" builtinId="5"/>
    <cellStyle name="쉼표 [0]" xfId="1" builtinId="6"/>
    <cellStyle name="표준" xfId="0" builtinId="0"/>
    <cellStyle name="표준 2" xfId="3" xr:uid="{A6445E11-13E1-4622-A66B-0F9C11778376}"/>
    <cellStyle name="하이퍼링크" xfId="4" builtinId="8"/>
  </cellStyles>
  <dxfs count="880">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solid">
          <fgColor rgb="FF000000"/>
          <bgColor rgb="FFB4C6E7"/>
        </patternFill>
      </fill>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alignment horizontal="center" vertical="center" textRotation="0" wrapText="0" indent="0" justifyLastLine="0" shrinkToFit="0" readingOrder="0"/>
    </dxf>
    <dxf>
      <border>
        <bottom style="thin">
          <color rgb="FF000000"/>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solid">
          <fgColor rgb="FF000000"/>
          <bgColor rgb="FFB4C6E7"/>
        </patternFill>
      </fill>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left/>
        <right style="thin">
          <color indexed="64"/>
        </right>
        <top/>
        <bottom/>
        <diagonal style="thin">
          <color indexed="64"/>
        </diagonal>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3999755851924192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0"/>
        <name val="맑은 고딕"/>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8" tint="0.59999389629810485"/>
        </patternFill>
      </fill>
    </dxf>
    <dxf>
      <border>
        <bottom style="thin">
          <color indexed="64"/>
        </bottom>
      </border>
    </dxf>
    <dxf>
      <font>
        <b/>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border diagonalUp="1" diagonalDown="0" outline="0">
        <left/>
        <right style="thin">
          <color indexed="64"/>
        </right>
        <top style="thin">
          <color indexed="64"/>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499984740745262"/>
        </patternFill>
      </fill>
      <alignment horizontal="center" vertical="center" textRotation="0" wrapText="0" indent="0" justifyLastLine="0" shrinkToFit="0" readingOrder="0"/>
      <border diagonalUp="1" diagonalDown="0" outline="0">
        <left/>
        <right style="thin">
          <color indexed="64"/>
        </right>
        <top/>
        <bottom/>
        <diagonal style="thin">
          <color indexed="64"/>
        </diagon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맑은 고딕"/>
        <scheme val="minor"/>
      </font>
      <fill>
        <patternFill patternType="solid">
          <fgColor indexed="64"/>
          <bgColor theme="0" tint="-0.49998474074526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ko-KR"/>
              <a:t>Point</a:t>
            </a:r>
            <a:r>
              <a:rPr lang="en-US" altLang="ko-KR" baseline="0"/>
              <a:t> 1</a:t>
            </a:r>
            <a:endParaRPr lang="ko-KR"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ko-KR" altLang="en-US"/>
        </a:p>
      </c:txPr>
    </c:title>
    <c:autoTitleDeleted val="0"/>
    <c:plotArea>
      <c:layout>
        <c:manualLayout>
          <c:layoutTarget val="inner"/>
          <c:xMode val="edge"/>
          <c:yMode val="edge"/>
          <c:x val="9.4391513560804899E-2"/>
          <c:y val="7.407407407407407E-2"/>
          <c:w val="0.7767537873555278"/>
          <c:h val="0.803427747496675"/>
        </c:manualLayout>
      </c:layout>
      <c:lineChart>
        <c:grouping val="standard"/>
        <c:varyColors val="0"/>
        <c:ser>
          <c:idx val="0"/>
          <c:order val="0"/>
          <c:tx>
            <c:strRef>
              <c:f>'Data (2)'!$D$3</c:f>
              <c:strCache>
                <c:ptCount val="1"/>
                <c:pt idx="0">
                  <c:v>수온(℃)</c:v>
                </c:pt>
              </c:strCache>
            </c:strRef>
          </c:tx>
          <c:spPr>
            <a:ln w="28575" cap="rnd">
              <a:solidFill>
                <a:schemeClr val="accent6"/>
              </a:solidFill>
              <a:round/>
            </a:ln>
            <a:effectLst/>
          </c:spPr>
          <c:marker>
            <c:symbol val="none"/>
          </c:marker>
          <c:cat>
            <c:numRef>
              <c:f>'Data (2)'!$B$4:$B$10</c:f>
              <c:numCache>
                <c:formatCode>m/d/yyyy</c:formatCode>
                <c:ptCount val="4"/>
                <c:pt idx="0">
                  <c:v>45866</c:v>
                </c:pt>
                <c:pt idx="1">
                  <c:v>45890</c:v>
                </c:pt>
                <c:pt idx="2">
                  <c:v>45926</c:v>
                </c:pt>
                <c:pt idx="3">
                  <c:v>45954</c:v>
                </c:pt>
              </c:numCache>
            </c:numRef>
          </c:cat>
          <c:val>
            <c:numRef>
              <c:f>'Data (2)'!$D$4:$D$10</c:f>
              <c:numCache>
                <c:formatCode>General</c:formatCode>
                <c:ptCount val="4"/>
                <c:pt idx="0">
                  <c:v>29.7</c:v>
                </c:pt>
                <c:pt idx="1">
                  <c:v>31.3</c:v>
                </c:pt>
                <c:pt idx="2">
                  <c:v>26</c:v>
                </c:pt>
                <c:pt idx="3">
                  <c:v>21</c:v>
                </c:pt>
              </c:numCache>
            </c:numRef>
          </c:val>
          <c:smooth val="0"/>
          <c:extLst>
            <c:ext xmlns:c16="http://schemas.microsoft.com/office/drawing/2014/chart" uri="{C3380CC4-5D6E-409C-BE32-E72D297353CC}">
              <c16:uniqueId val="{00000000-D3B2-4F57-BFF7-912498B32B9F}"/>
            </c:ext>
          </c:extLst>
        </c:ser>
        <c:ser>
          <c:idx val="1"/>
          <c:order val="1"/>
          <c:tx>
            <c:v>DO</c:v>
          </c:tx>
          <c:spPr>
            <a:ln w="28575" cap="rnd">
              <a:solidFill>
                <a:schemeClr val="accent5"/>
              </a:solidFill>
              <a:round/>
            </a:ln>
            <a:effectLst/>
          </c:spPr>
          <c:marker>
            <c:symbol val="none"/>
          </c:marker>
          <c:cat>
            <c:numRef>
              <c:f>'Data (2)'!$B$4:$B$10</c:f>
              <c:numCache>
                <c:formatCode>m/d/yyyy</c:formatCode>
                <c:ptCount val="4"/>
                <c:pt idx="0">
                  <c:v>45866</c:v>
                </c:pt>
                <c:pt idx="1">
                  <c:v>45890</c:v>
                </c:pt>
                <c:pt idx="2">
                  <c:v>45926</c:v>
                </c:pt>
                <c:pt idx="3">
                  <c:v>45954</c:v>
                </c:pt>
              </c:numCache>
            </c:numRef>
          </c:cat>
          <c:val>
            <c:numRef>
              <c:f>'Data (2)'!$I$4:$I$10</c:f>
              <c:numCache>
                <c:formatCode>General</c:formatCode>
                <c:ptCount val="4"/>
                <c:pt idx="0">
                  <c:v>14.49</c:v>
                </c:pt>
                <c:pt idx="1">
                  <c:v>6.68</c:v>
                </c:pt>
                <c:pt idx="2">
                  <c:v>5.73</c:v>
                </c:pt>
                <c:pt idx="3">
                  <c:v>7.69</c:v>
                </c:pt>
              </c:numCache>
            </c:numRef>
          </c:val>
          <c:smooth val="0"/>
          <c:extLst>
            <c:ext xmlns:c16="http://schemas.microsoft.com/office/drawing/2014/chart" uri="{C3380CC4-5D6E-409C-BE32-E72D297353CC}">
              <c16:uniqueId val="{00000003-D3B2-4F57-BFF7-912498B32B9F}"/>
            </c:ext>
          </c:extLst>
        </c:ser>
        <c:ser>
          <c:idx val="2"/>
          <c:order val="2"/>
          <c:tx>
            <c:v>클로로필a</c:v>
          </c:tx>
          <c:spPr>
            <a:ln w="28575" cap="rnd">
              <a:solidFill>
                <a:schemeClr val="accent4"/>
              </a:solidFill>
              <a:round/>
            </a:ln>
            <a:effectLst/>
          </c:spPr>
          <c:marker>
            <c:symbol val="none"/>
          </c:marker>
          <c:val>
            <c:numRef>
              <c:f>'Data (2)'!$L$4:$L$10</c:f>
              <c:numCache>
                <c:formatCode>General</c:formatCode>
                <c:ptCount val="4"/>
                <c:pt idx="0">
                  <c:v>0</c:v>
                </c:pt>
                <c:pt idx="1">
                  <c:v>6.41</c:v>
                </c:pt>
                <c:pt idx="2">
                  <c:v>0</c:v>
                </c:pt>
                <c:pt idx="3">
                  <c:v>5.27</c:v>
                </c:pt>
              </c:numCache>
            </c:numRef>
          </c:val>
          <c:smooth val="0"/>
          <c:extLst>
            <c:ext xmlns:c16="http://schemas.microsoft.com/office/drawing/2014/chart" uri="{C3380CC4-5D6E-409C-BE32-E72D297353CC}">
              <c16:uniqueId val="{00000004-D3B2-4F57-BFF7-912498B32B9F}"/>
            </c:ext>
          </c:extLst>
        </c:ser>
        <c:ser>
          <c:idx val="3"/>
          <c:order val="3"/>
          <c:tx>
            <c:v>DIN</c:v>
          </c:tx>
          <c:spPr>
            <a:ln w="28575" cap="rnd">
              <a:solidFill>
                <a:schemeClr val="accent6">
                  <a:lumMod val="60000"/>
                </a:schemeClr>
              </a:solidFill>
              <a:round/>
            </a:ln>
            <a:effectLst/>
          </c:spPr>
          <c:marker>
            <c:symbol val="none"/>
          </c:marker>
          <c:val>
            <c:numRef>
              <c:f>'Data (2)'!$O$4:$O$10</c:f>
              <c:numCache>
                <c:formatCode>General</c:formatCode>
                <c:ptCount val="4"/>
                <c:pt idx="0">
                  <c:v>3.59</c:v>
                </c:pt>
                <c:pt idx="1">
                  <c:v>1.6060000000000001</c:v>
                </c:pt>
                <c:pt idx="2">
                  <c:v>0.42</c:v>
                </c:pt>
                <c:pt idx="3">
                  <c:v>1.988</c:v>
                </c:pt>
              </c:numCache>
            </c:numRef>
          </c:val>
          <c:smooth val="0"/>
          <c:extLst>
            <c:ext xmlns:c16="http://schemas.microsoft.com/office/drawing/2014/chart" uri="{C3380CC4-5D6E-409C-BE32-E72D297353CC}">
              <c16:uniqueId val="{00000005-D3B2-4F57-BFF7-912498B32B9F}"/>
            </c:ext>
          </c:extLst>
        </c:ser>
        <c:ser>
          <c:idx val="4"/>
          <c:order val="4"/>
          <c:tx>
            <c:v>DIP</c:v>
          </c:tx>
          <c:spPr>
            <a:ln w="28575" cap="rnd">
              <a:solidFill>
                <a:schemeClr val="accent5">
                  <a:lumMod val="60000"/>
                </a:schemeClr>
              </a:solidFill>
              <a:round/>
            </a:ln>
            <a:effectLst/>
          </c:spPr>
          <c:marker>
            <c:symbol val="none"/>
          </c:marker>
          <c:val>
            <c:numRef>
              <c:f>'Data (2)'!$R$4:$R$10</c:f>
              <c:numCache>
                <c:formatCode>General</c:formatCode>
                <c:ptCount val="4"/>
                <c:pt idx="0">
                  <c:v>1.7999999999999999E-2</c:v>
                </c:pt>
                <c:pt idx="1">
                  <c:v>0.02</c:v>
                </c:pt>
                <c:pt idx="2">
                  <c:v>7.4999999999999997E-2</c:v>
                </c:pt>
                <c:pt idx="3">
                  <c:v>6.3E-2</c:v>
                </c:pt>
              </c:numCache>
            </c:numRef>
          </c:val>
          <c:smooth val="0"/>
          <c:extLst>
            <c:ext xmlns:c16="http://schemas.microsoft.com/office/drawing/2014/chart" uri="{C3380CC4-5D6E-409C-BE32-E72D297353CC}">
              <c16:uniqueId val="{00000006-D3B2-4F57-BFF7-912498B32B9F}"/>
            </c:ext>
          </c:extLst>
        </c:ser>
        <c:ser>
          <c:idx val="5"/>
          <c:order val="5"/>
          <c:tx>
            <c:v>TSS</c:v>
          </c:tx>
          <c:spPr>
            <a:ln w="28575" cap="rnd">
              <a:solidFill>
                <a:schemeClr val="accent4">
                  <a:lumMod val="60000"/>
                </a:schemeClr>
              </a:solidFill>
              <a:round/>
            </a:ln>
            <a:effectLst/>
          </c:spPr>
          <c:marker>
            <c:symbol val="none"/>
          </c:marker>
          <c:val>
            <c:numRef>
              <c:f>'Data (2)'!$U$4:$U$10</c:f>
              <c:numCache>
                <c:formatCode>General</c:formatCode>
                <c:ptCount val="4"/>
                <c:pt idx="0">
                  <c:v>7</c:v>
                </c:pt>
                <c:pt idx="1">
                  <c:v>90</c:v>
                </c:pt>
                <c:pt idx="2">
                  <c:v>43</c:v>
                </c:pt>
                <c:pt idx="3">
                  <c:v>44</c:v>
                </c:pt>
              </c:numCache>
            </c:numRef>
          </c:val>
          <c:smooth val="0"/>
          <c:extLst>
            <c:ext xmlns:c16="http://schemas.microsoft.com/office/drawing/2014/chart" uri="{C3380CC4-5D6E-409C-BE32-E72D297353CC}">
              <c16:uniqueId val="{00000007-D3B2-4F57-BFF7-912498B32B9F}"/>
            </c:ext>
          </c:extLst>
        </c:ser>
        <c:ser>
          <c:idx val="6"/>
          <c:order val="6"/>
          <c:tx>
            <c:v>VSS</c:v>
          </c:tx>
          <c:spPr>
            <a:ln w="28575" cap="rnd">
              <a:solidFill>
                <a:schemeClr val="accent6">
                  <a:lumMod val="80000"/>
                  <a:lumOff val="20000"/>
                </a:schemeClr>
              </a:solidFill>
              <a:round/>
            </a:ln>
            <a:effectLst/>
          </c:spPr>
          <c:marker>
            <c:symbol val="none"/>
          </c:marker>
          <c:val>
            <c:numRef>
              <c:f>'Data (2)'!$X$4:$X$10</c:f>
              <c:numCache>
                <c:formatCode>General</c:formatCode>
                <c:ptCount val="4"/>
                <c:pt idx="0">
                  <c:v>1</c:v>
                </c:pt>
                <c:pt idx="1">
                  <c:v>50</c:v>
                </c:pt>
                <c:pt idx="2">
                  <c:v>13</c:v>
                </c:pt>
                <c:pt idx="3">
                  <c:v>17</c:v>
                </c:pt>
              </c:numCache>
            </c:numRef>
          </c:val>
          <c:smooth val="0"/>
          <c:extLst>
            <c:ext xmlns:c16="http://schemas.microsoft.com/office/drawing/2014/chart" uri="{C3380CC4-5D6E-409C-BE32-E72D297353CC}">
              <c16:uniqueId val="{00000008-D3B2-4F57-BFF7-912498B32B9F}"/>
            </c:ext>
          </c:extLst>
        </c:ser>
        <c:ser>
          <c:idx val="7"/>
          <c:order val="7"/>
          <c:tx>
            <c:v>TOC</c:v>
          </c:tx>
          <c:spPr>
            <a:ln w="28575" cap="rnd">
              <a:solidFill>
                <a:schemeClr val="accent5">
                  <a:lumMod val="80000"/>
                  <a:lumOff val="20000"/>
                </a:schemeClr>
              </a:solidFill>
              <a:round/>
            </a:ln>
            <a:effectLst/>
          </c:spPr>
          <c:marker>
            <c:symbol val="none"/>
          </c:marker>
          <c:val>
            <c:numRef>
              <c:f>'Data (2)'!$AA$4:$AA$10</c:f>
              <c:numCache>
                <c:formatCode>General</c:formatCode>
                <c:ptCount val="4"/>
                <c:pt idx="0" formatCode="0.00">
                  <c:v>4.54</c:v>
                </c:pt>
                <c:pt idx="1">
                  <c:v>3.605</c:v>
                </c:pt>
                <c:pt idx="2">
                  <c:v>3.141</c:v>
                </c:pt>
                <c:pt idx="3">
                  <c:v>3.972</c:v>
                </c:pt>
              </c:numCache>
            </c:numRef>
          </c:val>
          <c:smooth val="0"/>
          <c:extLst>
            <c:ext xmlns:c16="http://schemas.microsoft.com/office/drawing/2014/chart" uri="{C3380CC4-5D6E-409C-BE32-E72D297353CC}">
              <c16:uniqueId val="{00000009-D3B2-4F57-BFF7-912498B32B9F}"/>
            </c:ext>
          </c:extLst>
        </c:ser>
        <c:dLbls>
          <c:showLegendKey val="0"/>
          <c:showVal val="0"/>
          <c:showCatName val="0"/>
          <c:showSerName val="0"/>
          <c:showPercent val="0"/>
          <c:showBubbleSize val="0"/>
        </c:dLbls>
        <c:smooth val="0"/>
        <c:axId val="349138016"/>
        <c:axId val="349131296"/>
      </c:lineChart>
      <c:catAx>
        <c:axId val="34913801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349131296"/>
        <c:crosses val="autoZero"/>
        <c:auto val="0"/>
        <c:lblAlgn val="ctr"/>
        <c:lblOffset val="100"/>
        <c:noMultiLvlLbl val="0"/>
      </c:catAx>
      <c:valAx>
        <c:axId val="34913129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3491380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Data!$AG$5:$AG$17</c:f>
              <c:strCache>
                <c:ptCount val="10"/>
                <c:pt idx="0">
                  <c:v>2025년 7월</c:v>
                </c:pt>
                <c:pt idx="1">
                  <c:v>2025년 8월</c:v>
                </c:pt>
                <c:pt idx="2">
                  <c:v>2025년 9월</c:v>
                </c:pt>
                <c:pt idx="3">
                  <c:v>2025년 10월</c:v>
                </c:pt>
                <c:pt idx="4">
                  <c:v>2025년 11월</c:v>
                </c:pt>
                <c:pt idx="5">
                  <c:v>2025년 12월</c:v>
                </c:pt>
                <c:pt idx="6">
                  <c:v>2026년 1월</c:v>
                </c:pt>
                <c:pt idx="7">
                  <c:v>2026년 2월</c:v>
                </c:pt>
                <c:pt idx="8">
                  <c:v>2026년 3월</c:v>
                </c:pt>
                <c:pt idx="9">
                  <c:v>2026년 4월</c:v>
                </c:pt>
              </c:strCache>
            </c:strRef>
          </c:cat>
          <c:val>
            <c:numRef>
              <c:f>Data!$AH$5:$AH$17</c:f>
              <c:numCache>
                <c:formatCode>General</c:formatCode>
                <c:ptCount val="10"/>
                <c:pt idx="0">
                  <c:v>52</c:v>
                </c:pt>
                <c:pt idx="1">
                  <c:v>40</c:v>
                </c:pt>
                <c:pt idx="2">
                  <c:v>55</c:v>
                </c:pt>
                <c:pt idx="3">
                  <c:v>45</c:v>
                </c:pt>
                <c:pt idx="4">
                  <c:v>45</c:v>
                </c:pt>
                <c:pt idx="5">
                  <c:v>45</c:v>
                </c:pt>
                <c:pt idx="6">
                  <c:v>28</c:v>
                </c:pt>
                <c:pt idx="7">
                  <c:v>42</c:v>
                </c:pt>
                <c:pt idx="8">
                  <c:v>39</c:v>
                </c:pt>
                <c:pt idx="9">
                  <c:v>39</c:v>
                </c:pt>
              </c:numCache>
            </c:numRef>
          </c:val>
          <c:smooth val="0"/>
          <c:extLst>
            <c:ext xmlns:c16="http://schemas.microsoft.com/office/drawing/2014/chart" uri="{C3380CC4-5D6E-409C-BE32-E72D297353CC}">
              <c16:uniqueId val="{00000000-3200-4F21-8CAD-A39349C30677}"/>
            </c:ext>
          </c:extLst>
        </c:ser>
        <c:dLbls>
          <c:showLegendKey val="0"/>
          <c:showVal val="0"/>
          <c:showCatName val="0"/>
          <c:showSerName val="0"/>
          <c:showPercent val="0"/>
          <c:showBubbleSize val="0"/>
        </c:dLbls>
        <c:marker val="1"/>
        <c:smooth val="0"/>
        <c:axId val="127336736"/>
        <c:axId val="127336256"/>
      </c:lineChart>
      <c:catAx>
        <c:axId val="12733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27336256"/>
        <c:crosses val="autoZero"/>
        <c:auto val="1"/>
        <c:lblAlgn val="ctr"/>
        <c:lblOffset val="100"/>
        <c:noMultiLvlLbl val="0"/>
      </c:catAx>
      <c:valAx>
        <c:axId val="12733625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273367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12</xdr:col>
      <xdr:colOff>0</xdr:colOff>
      <xdr:row>1</xdr:row>
      <xdr:rowOff>8282</xdr:rowOff>
    </xdr:from>
    <xdr:to>
      <xdr:col>19</xdr:col>
      <xdr:colOff>1405469</xdr:colOff>
      <xdr:row>37</xdr:row>
      <xdr:rowOff>33130</xdr:rowOff>
    </xdr:to>
    <xdr:grpSp>
      <xdr:nvGrpSpPr>
        <xdr:cNvPr id="2" name="그룹 1">
          <a:extLst>
            <a:ext uri="{FF2B5EF4-FFF2-40B4-BE49-F238E27FC236}">
              <a16:creationId xmlns:a16="http://schemas.microsoft.com/office/drawing/2014/main" id="{87DDDFA4-D48C-237B-C956-69D9596EFC58}"/>
            </a:ext>
          </a:extLst>
        </xdr:cNvPr>
        <xdr:cNvGrpSpPr/>
      </xdr:nvGrpSpPr>
      <xdr:grpSpPr>
        <a:xfrm>
          <a:off x="8249478" y="215347"/>
          <a:ext cx="6871991" cy="7479196"/>
          <a:chOff x="773994" y="0"/>
          <a:chExt cx="6389511" cy="6858000"/>
        </a:xfrm>
      </xdr:grpSpPr>
      <xdr:pic>
        <xdr:nvPicPr>
          <xdr:cNvPr id="3" name="그림 2">
            <a:extLst>
              <a:ext uri="{FF2B5EF4-FFF2-40B4-BE49-F238E27FC236}">
                <a16:creationId xmlns:a16="http://schemas.microsoft.com/office/drawing/2014/main" id="{730A2247-B4BB-8CDE-1DEE-4D338AD89F2F}"/>
              </a:ext>
            </a:extLst>
          </xdr:cNvPr>
          <xdr:cNvPicPr>
            <a:picLocks noChangeAspect="1"/>
          </xdr:cNvPicPr>
        </xdr:nvPicPr>
        <xdr:blipFill>
          <a:blip xmlns:r="http://schemas.openxmlformats.org/officeDocument/2006/relationships" r:embed="rId1"/>
          <a:stretch>
            <a:fillRect/>
          </a:stretch>
        </xdr:blipFill>
        <xdr:spPr>
          <a:xfrm>
            <a:off x="773994" y="0"/>
            <a:ext cx="6389511" cy="6858000"/>
          </a:xfrm>
          <a:prstGeom prst="rect">
            <a:avLst/>
          </a:prstGeom>
        </xdr:spPr>
      </xdr:pic>
      <xdr:sp macro="" textlink="">
        <xdr:nvSpPr>
          <xdr:cNvPr id="4" name="이등변 삼각형 3">
            <a:extLst>
              <a:ext uri="{FF2B5EF4-FFF2-40B4-BE49-F238E27FC236}">
                <a16:creationId xmlns:a16="http://schemas.microsoft.com/office/drawing/2014/main" id="{E217FCE4-AD89-2403-014C-4F1630DC9492}"/>
              </a:ext>
            </a:extLst>
          </xdr:cNvPr>
          <xdr:cNvSpPr/>
        </xdr:nvSpPr>
        <xdr:spPr>
          <a:xfrm flipV="1">
            <a:off x="5305425" y="675481"/>
            <a:ext cx="125222" cy="107950"/>
          </a:xfrm>
          <a:prstGeom prst="triangl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p>
        </xdr:txBody>
      </xdr:sp>
      <xdr:sp macro="" textlink="">
        <xdr:nvSpPr>
          <xdr:cNvPr id="5" name="이등변 삼각형 4">
            <a:extLst>
              <a:ext uri="{FF2B5EF4-FFF2-40B4-BE49-F238E27FC236}">
                <a16:creationId xmlns:a16="http://schemas.microsoft.com/office/drawing/2014/main" id="{E16CB59D-0CC1-067E-767B-381967DAA133}"/>
              </a:ext>
            </a:extLst>
          </xdr:cNvPr>
          <xdr:cNvSpPr/>
        </xdr:nvSpPr>
        <xdr:spPr>
          <a:xfrm flipV="1">
            <a:off x="5069681" y="692150"/>
            <a:ext cx="125222" cy="107950"/>
          </a:xfrm>
          <a:prstGeom prst="triangl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p>
        </xdr:txBody>
      </xdr:sp>
      <xdr:sp macro="" textlink="">
        <xdr:nvSpPr>
          <xdr:cNvPr id="6" name="TextBox 7">
            <a:extLst>
              <a:ext uri="{FF2B5EF4-FFF2-40B4-BE49-F238E27FC236}">
                <a16:creationId xmlns:a16="http://schemas.microsoft.com/office/drawing/2014/main" id="{3EBDA6EA-F86C-58D9-B953-FFD46DFEE79A}"/>
              </a:ext>
            </a:extLst>
          </xdr:cNvPr>
          <xdr:cNvSpPr txBox="1"/>
        </xdr:nvSpPr>
        <xdr:spPr>
          <a:xfrm>
            <a:off x="5368036" y="629081"/>
            <a:ext cx="562928" cy="200055"/>
          </a:xfrm>
          <a:prstGeom prst="rect">
            <a:avLst/>
          </a:prstGeom>
          <a:noFill/>
        </xdr:spPr>
        <xdr:txBody>
          <a:bodyPr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en-US" altLang="ko-KR" sz="700" b="1"/>
              <a:t>BAT</a:t>
            </a:r>
            <a:endParaRPr lang="ko-KR" altLang="en-US" sz="700" b="1"/>
          </a:p>
        </xdr:txBody>
      </xdr:sp>
      <xdr:sp macro="" textlink="">
        <xdr:nvSpPr>
          <xdr:cNvPr id="7" name="TextBox 8">
            <a:extLst>
              <a:ext uri="{FF2B5EF4-FFF2-40B4-BE49-F238E27FC236}">
                <a16:creationId xmlns:a16="http://schemas.microsoft.com/office/drawing/2014/main" id="{7E3191BD-6890-A4BF-E282-44501846A005}"/>
              </a:ext>
            </a:extLst>
          </xdr:cNvPr>
          <xdr:cNvSpPr txBox="1"/>
        </xdr:nvSpPr>
        <xdr:spPr>
          <a:xfrm>
            <a:off x="4854461" y="829136"/>
            <a:ext cx="1152371" cy="200055"/>
          </a:xfrm>
          <a:prstGeom prst="rect">
            <a:avLst/>
          </a:prstGeom>
          <a:noFill/>
        </xdr:spPr>
        <xdr:txBody>
          <a:bodyPr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ko-KR" altLang="en-US" sz="700" b="1"/>
              <a:t>공공하수처리시설</a:t>
            </a:r>
          </a:p>
        </xdr:txBody>
      </xdr:sp>
      <xdr:sp macro="" textlink="">
        <xdr:nvSpPr>
          <xdr:cNvPr id="8" name="타원 7">
            <a:extLst>
              <a:ext uri="{FF2B5EF4-FFF2-40B4-BE49-F238E27FC236}">
                <a16:creationId xmlns:a16="http://schemas.microsoft.com/office/drawing/2014/main" id="{0D9FC278-EB4E-96D4-37D2-8742FFA47E52}"/>
              </a:ext>
            </a:extLst>
          </xdr:cNvPr>
          <xdr:cNvSpPr/>
        </xdr:nvSpPr>
        <xdr:spPr>
          <a:xfrm>
            <a:off x="4923297" y="645550"/>
            <a:ext cx="103378" cy="107156"/>
          </a:xfrm>
          <a:prstGeom prst="ellipse">
            <a:avLst/>
          </a:prstGeom>
          <a:solidFill>
            <a:schemeClr val="bg1"/>
          </a:solidFill>
          <a:ln w="38100">
            <a:solidFill>
              <a:srgbClr val="2188F8"/>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p>
        </xdr:txBody>
      </xdr:sp>
      <xdr:sp macro="" textlink="">
        <xdr:nvSpPr>
          <xdr:cNvPr id="9" name="TextBox 10">
            <a:extLst>
              <a:ext uri="{FF2B5EF4-FFF2-40B4-BE49-F238E27FC236}">
                <a16:creationId xmlns:a16="http://schemas.microsoft.com/office/drawing/2014/main" id="{AF135CA6-3EBB-5AF4-88E1-E8DEF460F987}"/>
              </a:ext>
            </a:extLst>
          </xdr:cNvPr>
          <xdr:cNvSpPr txBox="1"/>
        </xdr:nvSpPr>
        <xdr:spPr>
          <a:xfrm>
            <a:off x="4642879" y="352953"/>
            <a:ext cx="693851" cy="307777"/>
          </a:xfrm>
          <a:prstGeom prst="rect">
            <a:avLst/>
          </a:prstGeom>
          <a:noFill/>
        </xdr:spPr>
        <xdr:txBody>
          <a:bodyPr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r>
              <a:rPr lang="ko-KR" altLang="en-US" sz="700" b="1"/>
              <a:t>방류수 </a:t>
            </a:r>
            <a:br>
              <a:rPr lang="en-US" altLang="ko-KR" sz="700" b="1"/>
            </a:br>
            <a:r>
              <a:rPr lang="ko-KR" altLang="en-US" sz="700" b="1"/>
              <a:t>수질 데이터</a:t>
            </a:r>
          </a:p>
        </xdr:txBody>
      </xdr:sp>
      <xdr:sp macro="" textlink="">
        <xdr:nvSpPr>
          <xdr:cNvPr id="10" name="TextBox 11">
            <a:extLst>
              <a:ext uri="{FF2B5EF4-FFF2-40B4-BE49-F238E27FC236}">
                <a16:creationId xmlns:a16="http://schemas.microsoft.com/office/drawing/2014/main" id="{F1553602-0E88-7CAA-0BF0-5B05137537D8}"/>
              </a:ext>
            </a:extLst>
          </xdr:cNvPr>
          <xdr:cNvSpPr txBox="1"/>
        </xdr:nvSpPr>
        <xdr:spPr>
          <a:xfrm>
            <a:off x="3592394" y="4312631"/>
            <a:ext cx="1615472" cy="307777"/>
          </a:xfrm>
          <a:prstGeom prst="rect">
            <a:avLst/>
          </a:prstGeom>
          <a:noFill/>
        </xdr:spPr>
        <xdr:txBody>
          <a:bodyPr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r>
              <a:rPr lang="ko-KR" altLang="en-US" sz="700" b="1"/>
              <a:t>수산안전기술원 </a:t>
            </a:r>
            <a:endParaRPr lang="en-US" altLang="ko-KR" sz="700" b="1"/>
          </a:p>
          <a:p>
            <a:pPr algn="ctr"/>
            <a:r>
              <a:rPr lang="ko-KR" altLang="en-US" sz="700" b="1"/>
              <a:t>어장예찰 정기조사 포인트</a:t>
            </a:r>
          </a:p>
        </xdr:txBody>
      </xdr:sp>
      <xdr:sp macro="" textlink="">
        <xdr:nvSpPr>
          <xdr:cNvPr id="11" name="타원 10">
            <a:extLst>
              <a:ext uri="{FF2B5EF4-FFF2-40B4-BE49-F238E27FC236}">
                <a16:creationId xmlns:a16="http://schemas.microsoft.com/office/drawing/2014/main" id="{9AD4E5A3-FA02-05BC-F262-002F3C193F51}"/>
              </a:ext>
            </a:extLst>
          </xdr:cNvPr>
          <xdr:cNvSpPr/>
        </xdr:nvSpPr>
        <xdr:spPr>
          <a:xfrm>
            <a:off x="3380423" y="5162550"/>
            <a:ext cx="145668" cy="145668"/>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endParaRPr lang="ko-KR" altLang="en-US"/>
          </a:p>
        </xdr:txBody>
      </xdr:sp>
      <xdr:sp macro="" textlink="">
        <xdr:nvSpPr>
          <xdr:cNvPr id="12" name="TextBox 14">
            <a:extLst>
              <a:ext uri="{FF2B5EF4-FFF2-40B4-BE49-F238E27FC236}">
                <a16:creationId xmlns:a16="http://schemas.microsoft.com/office/drawing/2014/main" id="{6DEDD546-DACC-58A5-79A3-87789893F4B8}"/>
              </a:ext>
            </a:extLst>
          </xdr:cNvPr>
          <xdr:cNvSpPr txBox="1"/>
        </xdr:nvSpPr>
        <xdr:spPr>
          <a:xfrm>
            <a:off x="2645521" y="5308218"/>
            <a:ext cx="1615472" cy="200055"/>
          </a:xfrm>
          <a:prstGeom prst="rect">
            <a:avLst/>
          </a:prstGeom>
          <a:noFill/>
        </xdr:spPr>
        <xdr:txBody>
          <a:bodyPr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r>
              <a:rPr lang="ko-KR" altLang="en-US" sz="700" b="1"/>
              <a:t>해양환경측정망</a:t>
            </a:r>
          </a:p>
        </xdr:txBody>
      </xdr:sp>
      <xdr:sp macro="" textlink="">
        <xdr:nvSpPr>
          <xdr:cNvPr id="13" name="TextBox 17">
            <a:extLst>
              <a:ext uri="{FF2B5EF4-FFF2-40B4-BE49-F238E27FC236}">
                <a16:creationId xmlns:a16="http://schemas.microsoft.com/office/drawing/2014/main" id="{0B66E514-C4E8-7E8B-2D43-1DF464537E9D}"/>
              </a:ext>
            </a:extLst>
          </xdr:cNvPr>
          <xdr:cNvSpPr txBox="1"/>
        </xdr:nvSpPr>
        <xdr:spPr>
          <a:xfrm>
            <a:off x="4504973" y="876530"/>
            <a:ext cx="593583" cy="253916"/>
          </a:xfrm>
          <a:prstGeom prst="rect">
            <a:avLst/>
          </a:prstGeom>
          <a:noFill/>
        </xdr:spPr>
        <xdr:txBody>
          <a:bodyPr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ko-KR" altLang="en-US" sz="1050" b="1">
                <a:solidFill>
                  <a:srgbClr val="FF0000"/>
                </a:solidFill>
              </a:rPr>
              <a:t>①</a:t>
            </a:r>
          </a:p>
        </xdr:txBody>
      </xdr:sp>
      <xdr:sp macro="" textlink="">
        <xdr:nvSpPr>
          <xdr:cNvPr id="14" name="TextBox 18">
            <a:extLst>
              <a:ext uri="{FF2B5EF4-FFF2-40B4-BE49-F238E27FC236}">
                <a16:creationId xmlns:a16="http://schemas.microsoft.com/office/drawing/2014/main" id="{A906F9A9-FBBC-3730-8A5D-6C82D347FF46}"/>
              </a:ext>
            </a:extLst>
          </xdr:cNvPr>
          <xdr:cNvSpPr txBox="1"/>
        </xdr:nvSpPr>
        <xdr:spPr>
          <a:xfrm>
            <a:off x="4400130" y="1489866"/>
            <a:ext cx="593583" cy="253916"/>
          </a:xfrm>
          <a:prstGeom prst="rect">
            <a:avLst/>
          </a:prstGeom>
          <a:noFill/>
        </xdr:spPr>
        <xdr:txBody>
          <a:bodyPr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ko-KR" altLang="en-US" sz="1050" b="1">
                <a:solidFill>
                  <a:srgbClr val="FF0000"/>
                </a:solidFill>
              </a:rPr>
              <a:t>②</a:t>
            </a:r>
          </a:p>
        </xdr:txBody>
      </xdr:sp>
      <xdr:sp macro="" textlink="">
        <xdr:nvSpPr>
          <xdr:cNvPr id="15" name="TextBox 19">
            <a:extLst>
              <a:ext uri="{FF2B5EF4-FFF2-40B4-BE49-F238E27FC236}">
                <a16:creationId xmlns:a16="http://schemas.microsoft.com/office/drawing/2014/main" id="{A364542E-E719-1667-9FF9-4A77002F0528}"/>
              </a:ext>
            </a:extLst>
          </xdr:cNvPr>
          <xdr:cNvSpPr txBox="1"/>
        </xdr:nvSpPr>
        <xdr:spPr>
          <a:xfrm>
            <a:off x="4329714" y="2043867"/>
            <a:ext cx="593583" cy="253916"/>
          </a:xfrm>
          <a:prstGeom prst="rect">
            <a:avLst/>
          </a:prstGeom>
          <a:noFill/>
        </xdr:spPr>
        <xdr:txBody>
          <a:bodyPr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ko-KR" altLang="en-US" sz="1050" b="1">
                <a:solidFill>
                  <a:srgbClr val="FF0000"/>
                </a:solidFill>
              </a:rPr>
              <a:t>③</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448235</xdr:colOff>
      <xdr:row>21</xdr:row>
      <xdr:rowOff>56028</xdr:rowOff>
    </xdr:from>
    <xdr:to>
      <xdr:col>13</xdr:col>
      <xdr:colOff>1053353</xdr:colOff>
      <xdr:row>45</xdr:row>
      <xdr:rowOff>67235</xdr:rowOff>
    </xdr:to>
    <xdr:graphicFrame macro="">
      <xdr:nvGraphicFramePr>
        <xdr:cNvPr id="2" name="차트 1">
          <a:extLst>
            <a:ext uri="{FF2B5EF4-FFF2-40B4-BE49-F238E27FC236}">
              <a16:creationId xmlns:a16="http://schemas.microsoft.com/office/drawing/2014/main" id="{2488C8A3-B5FA-0F36-EB49-42F8F4003E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31</xdr:col>
      <xdr:colOff>504264</xdr:colOff>
      <xdr:row>20</xdr:row>
      <xdr:rowOff>179294</xdr:rowOff>
    </xdr:from>
    <xdr:to>
      <xdr:col>43</xdr:col>
      <xdr:colOff>22412</xdr:colOff>
      <xdr:row>39</xdr:row>
      <xdr:rowOff>178172</xdr:rowOff>
    </xdr:to>
    <xdr:graphicFrame macro="">
      <xdr:nvGraphicFramePr>
        <xdr:cNvPr id="4" name="차트 3">
          <a:extLst>
            <a:ext uri="{FF2B5EF4-FFF2-40B4-BE49-F238E27FC236}">
              <a16:creationId xmlns:a16="http://schemas.microsoft.com/office/drawing/2014/main" id="{813D1C15-6730-F136-692A-BAAB1FD780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628650</xdr:colOff>
      <xdr:row>0</xdr:row>
      <xdr:rowOff>0</xdr:rowOff>
    </xdr:from>
    <xdr:to>
      <xdr:col>19</xdr:col>
      <xdr:colOff>19826</xdr:colOff>
      <xdr:row>30</xdr:row>
      <xdr:rowOff>182072</xdr:rowOff>
    </xdr:to>
    <xdr:pic>
      <xdr:nvPicPr>
        <xdr:cNvPr id="3" name="그림 2">
          <a:extLst>
            <a:ext uri="{FF2B5EF4-FFF2-40B4-BE49-F238E27FC236}">
              <a16:creationId xmlns:a16="http://schemas.microsoft.com/office/drawing/2014/main" id="{DD3EA276-546E-4341-B96C-B02D0F7BDFFF}"/>
            </a:ext>
          </a:extLst>
        </xdr:cNvPr>
        <xdr:cNvPicPr>
          <a:picLocks noChangeAspect="1"/>
        </xdr:cNvPicPr>
      </xdr:nvPicPr>
      <xdr:blipFill>
        <a:blip xmlns:r="http://schemas.openxmlformats.org/officeDocument/2006/relationships" r:embed="rId1"/>
        <a:stretch>
          <a:fillRect/>
        </a:stretch>
      </xdr:blipFill>
      <xdr:spPr>
        <a:xfrm>
          <a:off x="12153900" y="0"/>
          <a:ext cx="5563376" cy="785922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E1D97045-9651-43DF-9B5A-8C9868FEE06E}" name="표5_52332415022638" displayName="표5_52332415022638" ref="F3:I4" totalsRowShown="0" headerRowDxfId="102" dataDxfId="101" headerRowBorderDxfId="99" tableBorderDxfId="100" totalsRowBorderDxfId="98">
  <autoFilter ref="F3:I4" xr:uid="{C22DD497-2700-460D-B1F8-A1421DFDDF57}"/>
  <tableColumns count="4">
    <tableColumn id="1" xr3:uid="{D8E195F8-5441-4307-BE91-2D7328FCA5F2}" name="구분" dataDxfId="97"/>
    <tableColumn id="2" xr3:uid="{B40FB057-D1FF-42C4-97DE-7B76A6F5B783}" name="Point 1" dataDxfId="96"/>
    <tableColumn id="3" xr3:uid="{957B244F-FBAA-4ED9-B8F9-C7EC1957B064}" name="Point 2" dataDxfId="95"/>
    <tableColumn id="4" xr3:uid="{9F6279C8-7664-4771-B858-0C56836ECA52}" name="Point 3" dataDxfId="9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62AE1432-D881-420A-9892-1E63E38C6560}" name="표2_12202938475619233547" displayName="표2_12202938475619233547" ref="A20:D23" totalsRowShown="0" headerRowDxfId="26" dataDxfId="25" headerRowBorderDxfId="23" tableBorderDxfId="24" totalsRowBorderDxfId="22">
  <autoFilter ref="A20:D23" xr:uid="{973280DA-032A-45D9-97CD-E45F19AFAB98}"/>
  <tableColumns count="4">
    <tableColumn id="1" xr3:uid="{AF6E65F0-366B-4A07-8C86-E2160F826E43}" name="구분" dataDxfId="21"/>
    <tableColumn id="2" xr3:uid="{084F69C4-B37D-48F7-BA83-59A8A33BCBBC}" name="Point 1" dataDxfId="20"/>
    <tableColumn id="3" xr3:uid="{AEC349A4-59BD-4360-B4EC-C8D30C44021F}" name="Point 2" dataDxfId="19"/>
    <tableColumn id="4" xr3:uid="{9284B8B1-675D-4C74-8791-B501DD9BD830}" name="Point 3" dataDxfId="18"/>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6C60226-2BD3-46FF-ABF6-9721A3894B95}" name="표2_12131416" displayName="표2_12131416" ref="A21:D24" totalsRowShown="0" headerRowDxfId="247" dataDxfId="245" headerRowBorderDxfId="246" tableBorderDxfId="244" totalsRowBorderDxfId="243">
  <autoFilter ref="A21:D24" xr:uid="{96C60226-2BD3-46FF-ABF6-9721A3894B95}"/>
  <tableColumns count="4">
    <tableColumn id="1" xr3:uid="{6E392834-0417-429A-A8FF-689881242246}" name="구분" dataDxfId="242"/>
    <tableColumn id="2" xr3:uid="{C57C11C8-031F-4BBE-8455-644B42D2858E}" name="Point 1" dataDxfId="241"/>
    <tableColumn id="3" xr3:uid="{DFBB3993-AB88-437C-9D19-DD7732FF525D}" name="Point 2" dataDxfId="240"/>
    <tableColumn id="4" xr3:uid="{F6676CD2-31C8-46B3-93A6-3277F9D314AC}" name="Point 3" dataDxfId="239"/>
  </tableColumns>
  <tableStyleInfo name="TableStyleMedium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AEA1B38-AAC8-45BA-8710-D3D290EEEF46}" name="표5_7817" displayName="표5_7817" ref="F11:I12" totalsRowShown="0" headerRowDxfId="238" headerRowBorderDxfId="237" tableBorderDxfId="236" totalsRowBorderDxfId="235">
  <autoFilter ref="F11:I12" xr:uid="{DAEA1B38-AAC8-45BA-8710-D3D290EEEF46}"/>
  <tableColumns count="4">
    <tableColumn id="1" xr3:uid="{7CA490BC-1FB7-4D15-87C2-DEB0CD4871CF}" name="구분" dataDxfId="234"/>
    <tableColumn id="2" xr3:uid="{D0339698-0887-4E95-91BA-6BF50C1995B5}" name="Point 1" dataDxfId="233"/>
    <tableColumn id="3" xr3:uid="{D2D689B4-654C-4BF8-B868-30D57BC33036}" name="Point 2" dataDxfId="232"/>
    <tableColumn id="4" xr3:uid="{DE9858DD-9C04-4AC9-9F7E-13B6C1E4A7B9}" name="Point 3" dataDxfId="231"/>
  </tableColumns>
  <tableStyleInfo name="TableStyleMedium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3575694-2248-4C8E-9EF0-0AAF9569A946}" name="표2_122451819" displayName="표2_122451819" ref="A9:D12" totalsRowShown="0" headerRowDxfId="230" dataDxfId="228" headerRowBorderDxfId="229" tableBorderDxfId="227" totalsRowBorderDxfId="226">
  <autoFilter ref="A9:D12" xr:uid="{03575694-2248-4C8E-9EF0-0AAF9569A946}"/>
  <tableColumns count="4">
    <tableColumn id="1" xr3:uid="{2B778848-9BFC-4D7A-A0C9-168401B3ED6C}" name="구분" dataDxfId="225"/>
    <tableColumn id="2" xr3:uid="{62060F67-9106-48F0-BE5A-D515998765E4}" name="Point 1" dataDxfId="224"/>
    <tableColumn id="3" xr3:uid="{F8E221F2-057A-4D65-99F1-230CB1C3AB19}" name="Point 2" dataDxfId="223"/>
    <tableColumn id="4" xr3:uid="{9AB13663-2931-4732-BAC3-048F712D8824}" name="Point 3" dataDxfId="222"/>
  </tableColumns>
  <tableStyleInfo name="TableStyleMedium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284DA23-4183-40D5-B9F2-1C0073D28596}" name="표2_4112" displayName="표2_4112" ref="F27:I28" totalsRowShown="0" headerRowDxfId="221" headerRowBorderDxfId="220" tableBorderDxfId="219" totalsRowBorderDxfId="218">
  <autoFilter ref="F27:I28" xr:uid="{3284DA23-4183-40D5-B9F2-1C0073D28596}"/>
  <tableColumns count="4">
    <tableColumn id="1" xr3:uid="{90B8D96E-5024-4330-A2A6-FFCA97053A81}" name="구분" dataDxfId="217"/>
    <tableColumn id="2" xr3:uid="{9D775F84-1E34-4EC5-813F-B5B749CAF8AD}" name="Point 1" dataDxfId="216"/>
    <tableColumn id="3" xr3:uid="{4601533C-6AEB-4670-ABF0-38D40850CA73}" name="Point 2" dataDxfId="215"/>
    <tableColumn id="4" xr3:uid="{E1542616-194D-408A-80E4-F41B2B9ED834}" name="Point 3" dataDxfId="214"/>
  </tableColumns>
  <tableStyleInfo name="TableStyleMedium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84698D4-7EDD-4EB3-B0E5-107D45B2B825}" name="표2_41123" displayName="표2_41123" ref="F34:I35" totalsRowShown="0" headerRowDxfId="213" headerRowBorderDxfId="212" tableBorderDxfId="211" totalsRowBorderDxfId="210">
  <autoFilter ref="F34:I35" xr:uid="{184698D4-7EDD-4EB3-B0E5-107D45B2B825}"/>
  <tableColumns count="4">
    <tableColumn id="1" xr3:uid="{35DADD54-02FA-43A0-B504-A9A5DA5AA435}" name="구분" dataDxfId="209"/>
    <tableColumn id="2" xr3:uid="{85577F49-30F9-45E4-BD9E-142E0986A282}" name="Point 1" dataDxfId="208"/>
    <tableColumn id="3" xr3:uid="{3DE4F4C1-ADF7-4B75-A0A0-AA69B11E869C}" name="Point 2" dataDxfId="207"/>
    <tableColumn id="4" xr3:uid="{46615BE1-12DF-4344-A5EF-00130C940CBA}" name="Point 3" dataDxfId="206"/>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DB28BB90-A724-4FBE-89D3-D5496BA0C782}" name="표2_12202938475620243648" displayName="표2_12202938475620243648" ref="A25:D28" totalsRowShown="0" headerRowDxfId="17" dataDxfId="16" headerRowBorderDxfId="14" tableBorderDxfId="15" totalsRowBorderDxfId="13">
  <autoFilter ref="A25:D28" xr:uid="{CEAD8545-D87C-47FA-BCE6-34F53FF6F2C5}"/>
  <tableColumns count="4">
    <tableColumn id="1" xr3:uid="{6DE2840E-2B2A-4193-8FCC-CBA5AACEFF29}" name="구분" dataDxfId="12"/>
    <tableColumn id="2" xr3:uid="{B2D0D707-B067-4518-9793-9647CD90296C}" name="Point 1" dataDxfId="11"/>
    <tableColumn id="3" xr3:uid="{BD73A9BD-19C0-49C7-905A-78697AE95D97}" name="Point 2" dataDxfId="10"/>
    <tableColumn id="4" xr3:uid="{23BB6830-D396-4231-8535-2BBA1D17699C}" name="Point 3" dataDxfId="9"/>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24498115-FCF6-4156-B5DF-CD3091AD6DCC}" name="표2_12202938475621253749" displayName="표2_12202938475621253749" ref="A31:D34" totalsRowShown="0" headerRowDxfId="8" dataDxfId="7" headerRowBorderDxfId="5" tableBorderDxfId="6" totalsRowBorderDxfId="4">
  <autoFilter ref="A31:D34" xr:uid="{55228146-CCC4-4E96-8FCE-EE741498C47D}"/>
  <tableColumns count="4">
    <tableColumn id="1" xr3:uid="{CFA668D4-B1F8-45FB-8EDD-A7E6A2D424A9}" name="구분" dataDxfId="3"/>
    <tableColumn id="2" xr3:uid="{D92E5B9F-A6BB-44BB-BE0B-31F4884BA94E}" name="Point 1" dataDxfId="2"/>
    <tableColumn id="3" xr3:uid="{41869E27-0E5C-4C97-8D82-BB9935D83D74}" name="Point 2" dataDxfId="1"/>
    <tableColumn id="4" xr3:uid="{1AB14562-A38A-4F5B-A4E0-9407D9643AEA}" name="Point 3" dataDxfId="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26DA4D12-DACF-4593-81CF-D1E9DB45674B}" name="표5_523324150226" displayName="표5_523324150226" ref="F3:I4" totalsRowShown="0" headerRowDxfId="205" dataDxfId="204" headerRowBorderDxfId="202" tableBorderDxfId="203" totalsRowBorderDxfId="201">
  <autoFilter ref="F3:I4" xr:uid="{00000000-0009-0000-0100-000019000000}"/>
  <tableColumns count="4">
    <tableColumn id="1" xr3:uid="{CE9EBECA-08DE-4CA4-84C8-D1D453C545B4}" name="구분" dataDxfId="200"/>
    <tableColumn id="2" xr3:uid="{0BF6A65B-4035-4AE9-BA3B-A13F4F5DD1D6}" name="Point 1" dataDxfId="199"/>
    <tableColumn id="3" xr3:uid="{5B5A032E-8707-438B-9C76-7AB33E6CE37C}" name="Point 2" dataDxfId="198"/>
    <tableColumn id="4" xr3:uid="{9F11C036-C94E-4635-8934-37C3F035CB54}" name="Point 3" dataDxfId="197"/>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165102E2-EBAC-4360-8B6E-A7177D76F602}" name="표5_7924334251327" displayName="표5_7924334251327" ref="F7:I8" totalsRowShown="0" headerRowDxfId="196" headerRowBorderDxfId="194" tableBorderDxfId="195" totalsRowBorderDxfId="193">
  <autoFilter ref="F7:I8" xr:uid="{00000000-0009-0000-0100-00001A000000}"/>
  <tableColumns count="4">
    <tableColumn id="1" xr3:uid="{70A9C3EE-5B14-4C9D-9235-74C2B200F7A1}" name="구분" dataDxfId="192"/>
    <tableColumn id="2" xr3:uid="{754F636B-8944-461C-B9FA-56FAE68F6376}" name="Point 1" dataDxfId="191"/>
    <tableColumn id="3" xr3:uid="{EE4FF911-8B22-4F26-BF8E-C23F884FA32A}" name="Point 2" dataDxfId="190"/>
    <tableColumn id="4" xr3:uid="{088B528F-10D3-49FE-8A7E-82E738C3439C}" name="Point 3" dataDxfId="189"/>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8B732FE2-535B-48F5-B7B4-D9F4CE4434C5}" name="표5_78101525344352428" displayName="표5_78101525344352428" ref="F15:I16" totalsRowShown="0" headerRowDxfId="188" headerRowBorderDxfId="186" tableBorderDxfId="187" totalsRowBorderDxfId="185">
  <autoFilter ref="F15:I16" xr:uid="{00000000-0009-0000-0100-00001B000000}"/>
  <tableColumns count="4">
    <tableColumn id="1" xr3:uid="{F96C3A14-CEA8-4D8C-B513-3CEA32539985}" name="구분" dataDxfId="184"/>
    <tableColumn id="2" xr3:uid="{1B6DC909-1C76-4B39-B772-6B029C7AC7CF}" name="Point 1" dataDxfId="183"/>
    <tableColumn id="3" xr3:uid="{7A97FEFF-27AF-4406-A745-2A8AAC5BF723}" name="Point 2" dataDxfId="182"/>
    <tableColumn id="4" xr3:uid="{5E959922-11CB-4C57-8DFA-13B89149BFCD}" name="Point 3" dataDxfId="18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60870EFE-2B92-4A3D-8E85-F8A18E6FB56D}" name="표5_781626354453529" displayName="표5_781626354453529" ref="F11:I12" totalsRowShown="0" headerRowDxfId="180" headerRowBorderDxfId="178" tableBorderDxfId="179" totalsRowBorderDxfId="177">
  <autoFilter ref="F11:I12" xr:uid="{00000000-0009-0000-0100-00001C000000}"/>
  <tableColumns count="4">
    <tableColumn id="1" xr3:uid="{4D537E3E-9A3A-4BA3-94C8-97685675E678}" name="구분" dataDxfId="176"/>
    <tableColumn id="2" xr3:uid="{68D16E54-02C3-4A27-8ACE-D536F4FF957D}" name="Point 1" dataDxfId="175"/>
    <tableColumn id="3" xr3:uid="{C511B276-1BE8-4F5B-A26A-063EED7B529E}" name="Point 2" dataDxfId="174"/>
    <tableColumn id="4" xr3:uid="{CD676983-7E7C-4FE0-91B0-2AACF10C0CA2}" name="Point 3" dataDxfId="17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B9975414-5F73-4CAD-986C-AE66EAD69F3A}" name="표2_411217273645541330" displayName="표2_411217273645541330" ref="F19:I20" totalsRowShown="0" headerRowDxfId="172" headerRowBorderDxfId="170" tableBorderDxfId="171" totalsRowBorderDxfId="169">
  <autoFilter ref="F19:I20" xr:uid="{00000000-0009-0000-0100-00001D000000}"/>
  <tableColumns count="4">
    <tableColumn id="1" xr3:uid="{0E8065E6-BEC0-4FC9-9E73-C19D39058F9A}" name="구분" dataDxfId="168"/>
    <tableColumn id="2" xr3:uid="{4AD4CFA4-124F-494A-B536-897A258524E9}" name="Point 1" dataDxfId="167"/>
    <tableColumn id="3" xr3:uid="{1196DE6D-D883-41B3-9AF8-C1E455E2E085}" name="Point 2" dataDxfId="166"/>
    <tableColumn id="4" xr3:uid="{C8698E38-C28F-4687-B2AC-BD4E742C97AF}" name="Point 3" dataDxfId="165"/>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1BA06413-27BF-47FF-A25A-F02AC99C49BE}" name="표2_4112319283746551431" displayName="표2_4112319283746551431" ref="F23:I24" totalsRowShown="0" headerRowDxfId="164" headerRowBorderDxfId="162" tableBorderDxfId="163" totalsRowBorderDxfId="161">
  <autoFilter ref="F23:I24" xr:uid="{00000000-0009-0000-0100-00001E000000}"/>
  <tableColumns count="4">
    <tableColumn id="1" xr3:uid="{A34F4FFD-2DB1-4921-850D-988A06ECC758}" name="구분" dataDxfId="160"/>
    <tableColumn id="2" xr3:uid="{AC2A201D-BE40-454D-9629-3693CE51F2AB}" name="Point 1" dataDxfId="159"/>
    <tableColumn id="3" xr3:uid="{FA28A6DA-EF07-4165-837B-FAFFA4DC68ED}" name="Point 2" dataDxfId="158"/>
    <tableColumn id="4" xr3:uid="{B30B8237-7381-4BFC-B181-70B7FB69A3AE}" name="Point 3" dataDxfId="157"/>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F757C4F9-5FDE-46DB-BF6D-914D00BBE3AA}" name="표2_1220293847561532" displayName="표2_1220293847561532" ref="A3:D6" totalsRowShown="0" headerRowDxfId="156" dataDxfId="155" headerRowBorderDxfId="153" tableBorderDxfId="154" totalsRowBorderDxfId="152">
  <autoFilter ref="A3:D6" xr:uid="{00000000-0009-0000-0100-00001F000000}"/>
  <tableColumns count="4">
    <tableColumn id="1" xr3:uid="{A0467051-D4FD-4D12-8EEB-7680316849AC}" name="구분" dataDxfId="151"/>
    <tableColumn id="2" xr3:uid="{33EA5264-A90C-4F01-8F2A-AAF820DE18BD}" name="Point 1" dataDxfId="150"/>
    <tableColumn id="3" xr3:uid="{9D4CBCBA-E438-4062-9B59-59F3EE14DB8D}" name="Point 2" dataDxfId="149"/>
    <tableColumn id="4" xr3:uid="{610CE0DE-BA6F-4105-93CE-38C4267F9A16}" name="Point 3" dataDxfId="14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BF06CA20-79F7-4DE7-BF2A-14EDC5E7DE6E}" name="표5_792433425132739" displayName="표5_792433425132739" ref="F7:I8" totalsRowShown="0" headerRowDxfId="93" headerRowBorderDxfId="91" tableBorderDxfId="92" totalsRowBorderDxfId="90">
  <autoFilter ref="F7:I8" xr:uid="{CE98A03F-12AC-4D94-B9C9-6F2929A25BFB}"/>
  <tableColumns count="4">
    <tableColumn id="1" xr3:uid="{F8844C82-6511-4E2C-B06C-91EC70636B72}" name="구분" dataDxfId="89"/>
    <tableColumn id="2" xr3:uid="{EDFE7AD9-D2B2-4E43-9122-B5C797FEE77A}" name="Point 1" dataDxfId="88"/>
    <tableColumn id="3" xr3:uid="{122F1B54-6EFE-4AE1-8A45-1FE0A725A74D}" name="Point 2" dataDxfId="87"/>
    <tableColumn id="4" xr3:uid="{6E6CC629-C5CC-47AD-9DF3-7C5B2C5C6E1C}" name="Point 3" dataDxfId="86"/>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EFF42282-CC46-47CF-A404-15E39CC79117}" name="표2_122029384756171633" displayName="표2_122029384756171633" ref="A9:D12" totalsRowShown="0" headerRowDxfId="147" dataDxfId="146" headerRowBorderDxfId="144" tableBorderDxfId="145" totalsRowBorderDxfId="143">
  <autoFilter ref="A9:D12" xr:uid="{00000000-0009-0000-0100-000020000000}"/>
  <tableColumns count="4">
    <tableColumn id="1" xr3:uid="{FE99F1CA-B7DF-4586-A253-B7AC7E6AD905}" name="구분" dataDxfId="142"/>
    <tableColumn id="2" xr3:uid="{22B5388D-B7D4-4A23-B422-06BCFE929793}" name="Point 1" dataDxfId="141"/>
    <tableColumn id="3" xr3:uid="{27A5FB11-FED1-4888-8037-0EF10BFDB4F9}" name="Point 2" dataDxfId="140"/>
    <tableColumn id="4" xr3:uid="{A038084C-6C4C-401F-922E-23A8B9D81546}" name="Point 3" dataDxfId="139"/>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5F0987E1-1903-464A-9457-D9B69739DB70}" name="표2_122029384756182234" displayName="표2_122029384756182234" ref="A14:D17" totalsRowShown="0" headerRowDxfId="138" dataDxfId="137" headerRowBorderDxfId="135" tableBorderDxfId="136" totalsRowBorderDxfId="134">
  <autoFilter ref="A14:D17" xr:uid="{00000000-0009-0000-0100-000021000000}"/>
  <tableColumns count="4">
    <tableColumn id="1" xr3:uid="{B1A09DE5-2068-4DD6-8959-F545070F9006}" name="구분" dataDxfId="133"/>
    <tableColumn id="2" xr3:uid="{D53744F2-75A8-4CAB-8068-31CFE3F8DF13}" name="Point 1" dataDxfId="132"/>
    <tableColumn id="3" xr3:uid="{FB05EA9D-3F20-49AF-A02B-932654F7D4B6}" name="Point 2" dataDxfId="131"/>
    <tableColumn id="4" xr3:uid="{662835EF-ECA0-4225-9FC9-DF345D5CACED}" name="Point 3" dataDxfId="130"/>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96D3BFF1-30BC-4183-86CF-28B2F133D805}" name="표2_122029384756192335" displayName="표2_122029384756192335" ref="A20:D23" totalsRowShown="0" headerRowDxfId="129" dataDxfId="128" headerRowBorderDxfId="126" tableBorderDxfId="127" totalsRowBorderDxfId="125">
  <autoFilter ref="A20:D23" xr:uid="{00000000-0009-0000-0100-000022000000}"/>
  <tableColumns count="4">
    <tableColumn id="1" xr3:uid="{BC2FA911-5F78-493F-852D-45BD8868091D}" name="구분" dataDxfId="124"/>
    <tableColumn id="2" xr3:uid="{DA642D06-FFAE-4DB9-A349-4527F882D36B}" name="Point 1" dataDxfId="123"/>
    <tableColumn id="3" xr3:uid="{D60D50B5-4CB6-43C3-8566-D8045583FCC7}" name="Point 2" dataDxfId="122"/>
    <tableColumn id="4" xr3:uid="{0865A4BF-2037-4A48-A8C9-8B68CE8DB6F9}" name="Point 3" dataDxfId="121"/>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92D33A97-7276-4D00-806A-1FD60B3CCA8F}" name="표2_122029384756202436" displayName="표2_122029384756202436" ref="A25:D28" totalsRowShown="0" headerRowDxfId="120" dataDxfId="119" headerRowBorderDxfId="117" tableBorderDxfId="118" totalsRowBorderDxfId="116">
  <autoFilter ref="A25:D28" xr:uid="{00000000-0009-0000-0100-000023000000}"/>
  <tableColumns count="4">
    <tableColumn id="1" xr3:uid="{5F164518-B073-457F-B6B1-163F04F09EE6}" name="구분" dataDxfId="115"/>
    <tableColumn id="2" xr3:uid="{A5694ED4-49CC-4109-9665-1427361258D2}" name="Point 1" dataDxfId="114"/>
    <tableColumn id="3" xr3:uid="{F2BE596D-8099-4A51-9CE3-EC4CF95DC04D}" name="Point 2" dataDxfId="113"/>
    <tableColumn id="4" xr3:uid="{57177501-2EEE-44CB-999C-8DF85E61FA76}" name="Point 3" dataDxfId="11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BEA0100C-187F-41DB-B6DB-1067EA763F9B}" name="표2_122029384756212537" displayName="표2_122029384756212537" ref="A31:D34" totalsRowShown="0" headerRowDxfId="111" dataDxfId="110" headerRowBorderDxfId="108" tableBorderDxfId="109" totalsRowBorderDxfId="107">
  <autoFilter ref="A31:D34" xr:uid="{00000000-0009-0000-0100-000024000000}"/>
  <tableColumns count="4">
    <tableColumn id="1" xr3:uid="{A75F1476-2AA6-4241-B7DB-3EBFE26745F2}" name="구분" dataDxfId="106"/>
    <tableColumn id="2" xr3:uid="{60D8194E-31C7-4E73-AF7F-90D40A76D554}" name="Point 1" dataDxfId="105"/>
    <tableColumn id="3" xr3:uid="{5184F4AB-0CEA-400C-B223-EAAC287632A0}" name="Point 2" dataDxfId="104"/>
    <tableColumn id="4" xr3:uid="{5C6694F0-3638-4632-91DE-1E6DAAEE9760}" name="Point 3" dataDxfId="103"/>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189F1709-0D56-4826-A537-57187617B068}" name="표5_5233241502" displayName="표5_5233241502" ref="F3:I4" totalsRowShown="0" headerRowDxfId="879" dataDxfId="877" headerRowBorderDxfId="878" tableBorderDxfId="876" totalsRowBorderDxfId="875">
  <autoFilter ref="F3:I4" xr:uid="{00000000-0009-0000-0100-000001000000}"/>
  <tableColumns count="4">
    <tableColumn id="1" xr3:uid="{5D8642D6-5C5E-45DA-9D9B-7D32A194B0E1}" name="구분" dataDxfId="874"/>
    <tableColumn id="2" xr3:uid="{3F28356D-B62F-4EDC-81EE-2D9FE6412957}" name="Point 1" dataDxfId="873"/>
    <tableColumn id="3" xr3:uid="{70A50431-BB07-40A8-A388-5A52CCA10385}" name="Point 2" dataDxfId="872"/>
    <tableColumn id="4" xr3:uid="{1394EB53-A34A-420F-B642-0700AABFA3D7}" name="Point 3" dataDxfId="871"/>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15EDB549-3BDC-4DAE-B325-B181279A043D}" name="표5_79243342513" displayName="표5_79243342513" ref="F7:I8" totalsRowShown="0" headerRowDxfId="870" headerRowBorderDxfId="869" tableBorderDxfId="868" totalsRowBorderDxfId="867">
  <autoFilter ref="F7:I8" xr:uid="{00000000-0009-0000-0100-000002000000}"/>
  <tableColumns count="4">
    <tableColumn id="1" xr3:uid="{3867BE34-CA2A-4158-B196-6B6C5C86B72C}" name="구분" dataDxfId="866"/>
    <tableColumn id="2" xr3:uid="{791C5524-4EC6-4B0D-BCE3-F8FBE4D5A332}" name="Point 1" dataDxfId="865"/>
    <tableColumn id="3" xr3:uid="{13C85477-5C7F-471F-B848-1516AAD2114C}" name="Point 2" dataDxfId="864"/>
    <tableColumn id="4" xr3:uid="{C5CDC71A-53A0-4535-8C03-A55769F72A49}" name="Point 3" dataDxfId="863"/>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89DD3CB5-EC06-44DD-BC70-362BE2B3F090}" name="표5_781015253443524" displayName="표5_781015253443524" ref="F15:I16" totalsRowShown="0" headerRowDxfId="862" headerRowBorderDxfId="861" tableBorderDxfId="860" totalsRowBorderDxfId="859">
  <autoFilter ref="F15:I16" xr:uid="{00000000-0009-0000-0100-000003000000}"/>
  <tableColumns count="4">
    <tableColumn id="1" xr3:uid="{4BC9A4E6-204C-4020-AEB2-0EE8686880A6}" name="구분" dataDxfId="858"/>
    <tableColumn id="2" xr3:uid="{DD950D9A-7C92-47B1-8175-E699C8AE6360}" name="Point 1" dataDxfId="857"/>
    <tableColumn id="3" xr3:uid="{7C550349-BCBC-46B2-BDD5-9A07D4BE996F}" name="Point 2" dataDxfId="856"/>
    <tableColumn id="4" xr3:uid="{EF6ED244-6F7F-460B-AC30-85B3057C04C4}" name="Point 3" dataDxfId="855"/>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C6BE40DD-4DF6-4890-8160-260F44B8F521}" name="표5_7816263544535" displayName="표5_7816263544535" ref="F11:I12" totalsRowShown="0" headerRowDxfId="854" headerRowBorderDxfId="853" tableBorderDxfId="852" totalsRowBorderDxfId="851">
  <autoFilter ref="F11:I12" xr:uid="{00000000-0009-0000-0100-000004000000}"/>
  <tableColumns count="4">
    <tableColumn id="1" xr3:uid="{2BBBE4A1-8303-40E5-A68D-C2E0A96EEAFC}" name="구분" dataDxfId="850"/>
    <tableColumn id="2" xr3:uid="{BFBD913B-50B8-4742-B12E-084E043FC6E2}" name="Point 1" dataDxfId="849"/>
    <tableColumn id="3" xr3:uid="{B0D136C3-BA57-4B47-A07F-F454E5E4B796}" name="Point 2" dataDxfId="848"/>
    <tableColumn id="4" xr3:uid="{C11366C1-76DE-4CF0-B7C7-9FBEB5195797}" name="Point 3" dataDxfId="847"/>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CDB5DB76-9158-4E29-8FAC-02EE65AB849C}" name="표2_4112172736455413" displayName="표2_4112172736455413" ref="F19:I20" totalsRowShown="0" headerRowDxfId="846" headerRowBorderDxfId="845" tableBorderDxfId="844" totalsRowBorderDxfId="843">
  <autoFilter ref="F19:I20" xr:uid="{00000000-0009-0000-0100-00000C000000}"/>
  <tableColumns count="4">
    <tableColumn id="1" xr3:uid="{64D5AE07-B9F9-4695-AD2B-EC7A93227B23}" name="구분" dataDxfId="842"/>
    <tableColumn id="2" xr3:uid="{CC618ADA-FC44-4489-92FF-C6FA8D67020F}" name="Point 1" dataDxfId="841"/>
    <tableColumn id="3" xr3:uid="{E19079B8-3279-4357-AC22-A35A98081BE4}" name="Point 2" dataDxfId="840"/>
    <tableColumn id="4" xr3:uid="{B89948EE-ADBB-45E7-9F68-1C15F8D3AD96}" name="Point 3" dataDxfId="83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FCA47014-3636-478D-9E58-82EA0F23B3C4}" name="표5_7810152534435242840" displayName="표5_7810152534435242840" ref="F15:I16" totalsRowShown="0" headerRowDxfId="85" headerRowBorderDxfId="83" tableBorderDxfId="84" totalsRowBorderDxfId="82">
  <autoFilter ref="F15:I16" xr:uid="{D942BF8C-DC52-4F50-A2CA-909D81BC5E2C}"/>
  <tableColumns count="4">
    <tableColumn id="1" xr3:uid="{E8105F3B-51BC-44E6-8378-9BBF657811F5}" name="구분" dataDxfId="81"/>
    <tableColumn id="2" xr3:uid="{AD9F2FB9-9ACD-4A9E-9D27-F899844FC261}" name="Point 1" dataDxfId="80"/>
    <tableColumn id="3" xr3:uid="{D2CBD7CF-C8DA-4668-81B0-7649B211D582}" name="Point 2" dataDxfId="79"/>
    <tableColumn id="4" xr3:uid="{9E28971A-0B13-4352-86A7-F04FD3BA135C}" name="Point 3" dataDxfId="78"/>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20B43CBF-0025-4E93-AF7B-57C8E7E2766A}" name="표2_41123192837465514" displayName="표2_41123192837465514" ref="F23:I24" totalsRowShown="0" headerRowDxfId="838" headerRowBorderDxfId="837" tableBorderDxfId="836" totalsRowBorderDxfId="835">
  <autoFilter ref="F23:I24" xr:uid="{00000000-0009-0000-0100-00000D000000}"/>
  <tableColumns count="4">
    <tableColumn id="1" xr3:uid="{E9AA3BC0-A798-4DD5-82DF-02286B30AC71}" name="구분" dataDxfId="834"/>
    <tableColumn id="2" xr3:uid="{5C4ABA4B-3B2C-42C6-B14A-92AAF70F4097}" name="Point 1" dataDxfId="833"/>
    <tableColumn id="3" xr3:uid="{71064A16-DFE0-4C47-98B8-29F55AE4F21B}" name="Point 2" dataDxfId="832"/>
    <tableColumn id="4" xr3:uid="{83C8B499-2B25-4B41-A89D-A0E93D5B4737}" name="Point 3" dataDxfId="831"/>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DD70B9D0-8A94-4F29-A03E-9DC0193DD31F}" name="표2_12202938475615" displayName="표2_12202938475615" ref="A3:D6" totalsRowShown="0" headerRowDxfId="830" dataDxfId="828" headerRowBorderDxfId="829" tableBorderDxfId="827" totalsRowBorderDxfId="826">
  <autoFilter ref="A3:D6" xr:uid="{00000000-0009-0000-0100-00000E000000}"/>
  <tableColumns count="4">
    <tableColumn id="1" xr3:uid="{41A2194E-F56B-45C0-9715-EA63F757BC07}" name="구분" dataDxfId="825"/>
    <tableColumn id="2" xr3:uid="{AE8BB9C6-A951-4D74-8FEF-9F5174E14FFC}" name="Point 1" dataDxfId="824"/>
    <tableColumn id="3" xr3:uid="{7BA7B584-EE8E-4C55-9CD8-8FCD0F247F7B}" name="Point 2" dataDxfId="823"/>
    <tableColumn id="4" xr3:uid="{C0FFC0A2-A1B0-4CC0-B35A-0A45F07D1C84}" name="Point 3" dataDxfId="822"/>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83886676-2E0C-4936-8D96-58955EE88753}" name="표2_1220293847561716" displayName="표2_1220293847561716" ref="A9:D12" totalsRowShown="0" headerRowDxfId="821" dataDxfId="819" headerRowBorderDxfId="820" tableBorderDxfId="818" totalsRowBorderDxfId="817">
  <autoFilter ref="A9:D12" xr:uid="{00000000-0009-0000-0100-00000F000000}"/>
  <tableColumns count="4">
    <tableColumn id="1" xr3:uid="{046181DD-9AFB-4021-B6F2-2DFF63A02590}" name="구분" dataDxfId="816"/>
    <tableColumn id="2" xr3:uid="{9BBB2F63-E7D7-466A-8A1A-0FAC9F820DE6}" name="Point 1" dataDxfId="815"/>
    <tableColumn id="3" xr3:uid="{BCA5FF8D-B914-4C02-84BA-2B95C06A66AA}" name="Point 2" dataDxfId="814"/>
    <tableColumn id="4" xr3:uid="{F9DE7A6C-0D45-405C-89C9-70ACBCDAC142}" name="Point 3" dataDxfId="813"/>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43C78669-3F2C-4851-AF45-E46E0C790F0E}" name="표2_1220293847561822" displayName="표2_1220293847561822" ref="A14:D17" totalsRowShown="0" headerRowDxfId="812" dataDxfId="810" headerRowBorderDxfId="811" tableBorderDxfId="809" totalsRowBorderDxfId="808">
  <autoFilter ref="A14:D17" xr:uid="{00000000-0009-0000-0100-000015000000}"/>
  <tableColumns count="4">
    <tableColumn id="1" xr3:uid="{C0FAD6E7-6BAD-4D5E-B2A4-142BDE1A9660}" name="구분" dataDxfId="807"/>
    <tableColumn id="2" xr3:uid="{3EEFEE80-748E-49E0-9E68-DE464A6323F1}" name="Point 1" dataDxfId="806"/>
    <tableColumn id="3" xr3:uid="{5A682C66-DF86-4B76-BFE1-ADC3B66348B1}" name="Point 2" dataDxfId="805"/>
    <tableColumn id="4" xr3:uid="{421096C7-4837-4058-BE21-CB6792E5E8B9}" name="Point 3" dataDxfId="804"/>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98CB13A9-327B-4A63-B064-4E1A1BB4F43B}" name="표2_1220293847561923" displayName="표2_1220293847561923" ref="A20:D23" totalsRowShown="0" headerRowDxfId="803" dataDxfId="801" headerRowBorderDxfId="802" tableBorderDxfId="800" totalsRowBorderDxfId="799">
  <autoFilter ref="A20:D23" xr:uid="{00000000-0009-0000-0100-000016000000}"/>
  <tableColumns count="4">
    <tableColumn id="1" xr3:uid="{D5CF5EA9-04DA-4D7A-A199-5ED7F275829E}" name="구분" dataDxfId="798"/>
    <tableColumn id="2" xr3:uid="{368654F4-2DD0-4487-81DF-068A59003A60}" name="Point 1" dataDxfId="797"/>
    <tableColumn id="3" xr3:uid="{266862A0-68BB-407C-B42D-0F542C7B2EDA}" name="Point 2" dataDxfId="796"/>
    <tableColumn id="4" xr3:uid="{2B2E24B5-9356-4B56-B724-977F1BA0536A}" name="Point 3" dataDxfId="795"/>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594ECB3A-5B78-453D-B186-9720236D5B48}" name="표2_1220293847562024" displayName="표2_1220293847562024" ref="A25:D28" totalsRowShown="0" headerRowDxfId="794" dataDxfId="792" headerRowBorderDxfId="793" tableBorderDxfId="791" totalsRowBorderDxfId="790">
  <autoFilter ref="A25:D28" xr:uid="{00000000-0009-0000-0100-000017000000}"/>
  <tableColumns count="4">
    <tableColumn id="1" xr3:uid="{F8F7B9E0-4900-4D33-BC3E-5C9ECB798184}" name="구분" dataDxfId="789"/>
    <tableColumn id="2" xr3:uid="{81939154-E109-4A81-8FC4-54CDEF6F8463}" name="Point 1" dataDxfId="788"/>
    <tableColumn id="3" xr3:uid="{2D166633-2BE6-448C-8D60-5C049213582E}" name="Point 2" dataDxfId="787"/>
    <tableColumn id="4" xr3:uid="{66C26BD6-2034-4C48-B83D-383F1D10B8DD}" name="Point 3" dataDxfId="786"/>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B7FE6744-8B6E-465F-99DD-AD054CB3DB43}" name="표2_1220293847562125" displayName="표2_1220293847562125" ref="A31:D34" totalsRowShown="0" headerRowDxfId="785" dataDxfId="783" headerRowBorderDxfId="784" tableBorderDxfId="782" totalsRowBorderDxfId="781">
  <autoFilter ref="A31:D34" xr:uid="{00000000-0009-0000-0100-000018000000}"/>
  <tableColumns count="4">
    <tableColumn id="1" xr3:uid="{20F67B36-69EA-4243-B1AF-108902530A21}" name="구분" dataDxfId="780"/>
    <tableColumn id="2" xr3:uid="{57B7F941-C1A9-40F5-910B-D0D6D98CC70D}" name="Point 1" dataDxfId="779"/>
    <tableColumn id="3" xr3:uid="{776C6684-252B-4AC2-B969-03A233AD2B63}" name="Point 2" dataDxfId="778"/>
    <tableColumn id="4" xr3:uid="{896FBB60-5D02-47C2-A284-1499C95ED80A}" name="Point 3" dataDxfId="777"/>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9E248931-205E-42EA-8854-9BA2E7BF976A}" name="표5_52332415058" displayName="표5_52332415058" ref="F3:I4" totalsRowShown="0" headerRowDxfId="776" dataDxfId="774" headerRowBorderDxfId="775" tableBorderDxfId="773" totalsRowBorderDxfId="772">
  <autoFilter ref="F3:I4" xr:uid="{00000000-0009-0000-0100-000005000000}"/>
  <tableColumns count="4">
    <tableColumn id="1" xr3:uid="{F6668454-B1E6-490D-A786-C781AFC4E0F1}" name="구분" dataDxfId="771"/>
    <tableColumn id="2" xr3:uid="{2A6A332A-95AF-4F67-9F16-FD9A776D5F84}" name="Point 1" dataDxfId="770"/>
    <tableColumn id="3" xr3:uid="{D38BF82E-599D-464D-81AB-400DBED734C8}" name="Point 2" dataDxfId="769"/>
    <tableColumn id="4" xr3:uid="{2CF81702-156E-446D-B467-CBD4A2DEAD9C}" name="Point 3" dataDxfId="768"/>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2D486B79-C1FE-4B79-912C-E34B9631392D}" name="표5_792433425159" displayName="표5_792433425159" ref="F7:I8" totalsRowShown="0" headerRowDxfId="767" headerRowBorderDxfId="766" tableBorderDxfId="765" totalsRowBorderDxfId="764">
  <autoFilter ref="F7:I8" xr:uid="{00000000-0009-0000-0100-000006000000}"/>
  <tableColumns count="4">
    <tableColumn id="1" xr3:uid="{D84F12D2-2B7C-49ED-934D-E7C0B05DBF1C}" name="구분" dataDxfId="763"/>
    <tableColumn id="2" xr3:uid="{82E5F2EA-D1DE-47F1-BF02-4CBF68C27FB2}" name="Point 1" dataDxfId="762"/>
    <tableColumn id="3" xr3:uid="{6E7105EB-51A5-4C53-9AC4-16B3B215039A}" name="Point 2" dataDxfId="761"/>
    <tableColumn id="4" xr3:uid="{9C5D5902-297F-4BED-AED8-D6EBC0E47BC4}" name="Point 3" dataDxfId="760"/>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E4A9B60F-8BE9-4A2A-8EE1-F5E4FFA57458}" name="표5_7810152534435260" displayName="표5_7810152534435260" ref="F15:I16" totalsRowShown="0" headerRowDxfId="759" headerRowBorderDxfId="758" tableBorderDxfId="757" totalsRowBorderDxfId="756">
  <autoFilter ref="F15:I16" xr:uid="{00000000-0009-0000-0100-000007000000}"/>
  <tableColumns count="4">
    <tableColumn id="1" xr3:uid="{1FB20193-4685-4E2E-8641-0A854A1A68A0}" name="구분" dataDxfId="755"/>
    <tableColumn id="2" xr3:uid="{ED6C05F4-4C55-47D7-B05E-9E983E59FF37}" name="Point 1" dataDxfId="754"/>
    <tableColumn id="3" xr3:uid="{B78C1EFD-251F-4D71-BB9E-F043CBF819D7}" name="Point 2" dataDxfId="753"/>
    <tableColumn id="4" xr3:uid="{A6A755F1-1E2B-4C25-AD7E-D44F00BF9E6F}" name="Point 3" dataDxfId="75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876013AA-35B5-4C36-90EE-3A8D623AAD05}" name="표5_78162635445352941" displayName="표5_78162635445352941" ref="F11:I12" totalsRowShown="0" headerRowDxfId="77" headerRowBorderDxfId="75" tableBorderDxfId="76" totalsRowBorderDxfId="74">
  <autoFilter ref="F11:I12" xr:uid="{6D53DF8D-88BB-4135-9572-6F1FA7003CB5}"/>
  <tableColumns count="4">
    <tableColumn id="1" xr3:uid="{3E36653F-CE77-4EFB-877C-C50482E08A9F}" name="구분" dataDxfId="73"/>
    <tableColumn id="2" xr3:uid="{F4B012C5-D1CA-433D-8F27-1A84EA61097A}" name="Point 1" dataDxfId="72"/>
    <tableColumn id="3" xr3:uid="{2CB1E0C9-F5CD-445E-A8EE-FAA796F5F935}" name="Point 2" dataDxfId="71"/>
    <tableColumn id="4" xr3:uid="{9BA46D75-2ABC-403E-B20F-74DC3FAF3F02}" name="Point 3" dataDxfId="70"/>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CF1DBFE-D96E-49C6-B8F5-1707858B0FC0}" name="표5_78162635445361" displayName="표5_78162635445361" ref="F11:I12" totalsRowShown="0" headerRowDxfId="751" headerRowBorderDxfId="750" tableBorderDxfId="749" totalsRowBorderDxfId="748">
  <autoFilter ref="F11:I12" xr:uid="{00000000-0009-0000-0100-000008000000}"/>
  <tableColumns count="4">
    <tableColumn id="1" xr3:uid="{9327F115-8FE6-47D1-A78D-9FB2A1B9EE40}" name="구분" dataDxfId="747"/>
    <tableColumn id="2" xr3:uid="{F8A6E435-F271-4856-BE0B-6561E12A2249}" name="Point 1" dataDxfId="746"/>
    <tableColumn id="3" xr3:uid="{43A16EB8-F945-4A08-841E-387DC1A7AB08}" name="Point 2" dataDxfId="745"/>
    <tableColumn id="4" xr3:uid="{57600198-16AB-4C10-AB3A-4134ECF01C60}" name="Point 3" dataDxfId="744"/>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14FBA925-2AA0-4246-8B82-156B8B27A37E}" name="표2_4112172736455462" displayName="표2_4112172736455462" ref="F19:I20" totalsRowShown="0" headerRowDxfId="743" headerRowBorderDxfId="742" tableBorderDxfId="741" totalsRowBorderDxfId="740">
  <autoFilter ref="F19:I20" xr:uid="{00000000-0009-0000-0100-000009000000}"/>
  <tableColumns count="4">
    <tableColumn id="1" xr3:uid="{CB730AD6-FB54-476E-B04E-0F6517186320}" name="구분" dataDxfId="739"/>
    <tableColumn id="2" xr3:uid="{388FFF52-EC03-4F56-9B97-C343EEAED25B}" name="Point 1" dataDxfId="738"/>
    <tableColumn id="3" xr3:uid="{41FC139D-6D4B-4C51-8515-03FDC1CB14B1}" name="Point 2" dataDxfId="737"/>
    <tableColumn id="4" xr3:uid="{B05B6636-B89B-4743-875A-E6C94BDCBCAD}" name="Point 3" dataDxfId="736"/>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7B8C261-7F80-430D-9D20-132E21D9E188}" name="표2_41123192837465563" displayName="표2_41123192837465563" ref="F23:I24" totalsRowShown="0" headerRowDxfId="735" headerRowBorderDxfId="734" tableBorderDxfId="733" totalsRowBorderDxfId="732">
  <autoFilter ref="F23:I24" xr:uid="{00000000-0009-0000-0100-00000A000000}"/>
  <tableColumns count="4">
    <tableColumn id="1" xr3:uid="{C5206373-5AFF-46E4-8A08-D1150A27D95E}" name="구분" dataDxfId="731"/>
    <tableColumn id="2" xr3:uid="{A2C3DA17-043E-4F11-9101-F323C1E7A599}" name="Point 1" dataDxfId="730"/>
    <tableColumn id="3" xr3:uid="{B138D38C-C137-4645-BF02-8C62833F10DB}" name="Point 2" dataDxfId="729"/>
    <tableColumn id="4" xr3:uid="{D6686C01-1A4E-40C7-BC72-517CB080D6FF}" name="Point 3" dataDxfId="728"/>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5C1E0DDD-FF84-433A-8993-580DCA6A5C16}" name="표2_12202938475664" displayName="표2_12202938475664" ref="A3:D6" totalsRowShown="0" headerRowDxfId="727" dataDxfId="725" headerRowBorderDxfId="726" tableBorderDxfId="724" totalsRowBorderDxfId="723">
  <autoFilter ref="A3:D6" xr:uid="{00000000-0009-0000-0100-00000B000000}"/>
  <tableColumns count="4">
    <tableColumn id="1" xr3:uid="{18F544A8-0F74-4E71-B1D3-F16E664894E1}" name="구분" dataDxfId="722"/>
    <tableColumn id="2" xr3:uid="{A36A9D2C-24F3-4E3E-8325-272AF13187D4}" name="Point 1" dataDxfId="721"/>
    <tableColumn id="3" xr3:uid="{2865F12F-4DEF-410D-B71E-CA490CB9D061}" name="Point 2" dataDxfId="720"/>
    <tableColumn id="4" xr3:uid="{3C411C70-2E7E-4FDD-A4C8-DF2CEBC8AC7D}" name="Point 3" dataDxfId="719"/>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D347DFD2-2892-46DA-AA12-29A179BF30F6}" name="표2_12202938475617" displayName="표2_12202938475617" ref="A9:D12" totalsRowShown="0" headerRowDxfId="718" dataDxfId="716" headerRowBorderDxfId="717" tableBorderDxfId="715" totalsRowBorderDxfId="714">
  <autoFilter ref="A9:D12" xr:uid="{00000000-0009-0000-0100-000010000000}"/>
  <tableColumns count="4">
    <tableColumn id="1" xr3:uid="{44D0D1C5-04F4-4F2A-A111-1E4E548F8E42}" name="구분" dataDxfId="713"/>
    <tableColumn id="2" xr3:uid="{CA669822-BB4D-4D67-8613-620042F6B3F5}" name="Point 1" dataDxfId="712"/>
    <tableColumn id="3" xr3:uid="{DBBDF486-28B7-4C23-B204-1C2EB31EB1EC}" name="Point 2" dataDxfId="711"/>
    <tableColumn id="4" xr3:uid="{87B86161-902C-4F74-9042-5BC49DB7EBE9}" name="Point 3" dataDxfId="710"/>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C7C0770D-B944-40B9-8AD7-E97CBD4DE10C}" name="표2_12202938475618" displayName="표2_12202938475618" ref="A14:D17" totalsRowShown="0" headerRowDxfId="709" dataDxfId="707" headerRowBorderDxfId="708" tableBorderDxfId="706" totalsRowBorderDxfId="705">
  <autoFilter ref="A14:D17" xr:uid="{00000000-0009-0000-0100-000011000000}"/>
  <tableColumns count="4">
    <tableColumn id="1" xr3:uid="{FD7F9685-95AB-48A8-A22A-528FECD58C06}" name="구분" dataDxfId="704"/>
    <tableColumn id="2" xr3:uid="{A294EF82-75C0-4C72-B8A9-E3E7EE8E243D}" name="Point 1" dataDxfId="703"/>
    <tableColumn id="3" xr3:uid="{E77E3AF3-67AE-4F87-A188-29E529C0FDC3}" name="Point 2" dataDxfId="702"/>
    <tableColumn id="4" xr3:uid="{60E1D30F-8035-450C-B791-C0206066A480}" name="Point 3" dataDxfId="701"/>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8A31BBCD-6728-4B7D-AE55-00B4F4CB8EF9}" name="표2_12202938475619" displayName="표2_12202938475619" ref="A20:D23" totalsRowShown="0" headerRowDxfId="700" dataDxfId="698" headerRowBorderDxfId="699" tableBorderDxfId="697" totalsRowBorderDxfId="696">
  <autoFilter ref="A20:D23" xr:uid="{00000000-0009-0000-0100-000012000000}"/>
  <tableColumns count="4">
    <tableColumn id="1" xr3:uid="{DBFF8CE1-1535-4DF6-83FA-53743F626CA8}" name="구분" dataDxfId="695"/>
    <tableColumn id="2" xr3:uid="{F7352995-9F6F-4276-9A60-A5C25EB87454}" name="Point 1" dataDxfId="694"/>
    <tableColumn id="3" xr3:uid="{325EC0FD-A964-4CCA-9CF6-22204A3B48DC}" name="Point 2" dataDxfId="693"/>
    <tableColumn id="4" xr3:uid="{B8AFA504-359A-4DB7-BC6B-C251664ECBB9}" name="Point 3" dataDxfId="692"/>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F1FC6D3D-8668-4FFA-A2C2-5EF914989E40}" name="표2_12202938475620" displayName="표2_12202938475620" ref="A25:D28" totalsRowShown="0" headerRowDxfId="691" dataDxfId="689" headerRowBorderDxfId="690" tableBorderDxfId="688" totalsRowBorderDxfId="687">
  <autoFilter ref="A25:D28" xr:uid="{00000000-0009-0000-0100-000013000000}"/>
  <tableColumns count="4">
    <tableColumn id="1" xr3:uid="{695288CC-A1EF-431D-8866-7BF85356E28B}" name="구분" dataDxfId="686"/>
    <tableColumn id="2" xr3:uid="{7518EA72-2568-46A1-890A-CF36EA7B84CF}" name="Point 1" dataDxfId="685"/>
    <tableColumn id="3" xr3:uid="{5351EF41-1D39-40EA-85B7-85808BE6CE32}" name="Point 2" dataDxfId="684"/>
    <tableColumn id="4" xr3:uid="{49336FC7-249F-4D07-A73A-322E54D07219}" name="Point 3" dataDxfId="683"/>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47C3785C-A11B-469D-AABE-00D87ECFCA94}" name="표2_12202938475621" displayName="표2_12202938475621" ref="A31:D34" totalsRowShown="0" headerRowDxfId="682" dataDxfId="680" headerRowBorderDxfId="681" tableBorderDxfId="679" totalsRowBorderDxfId="678">
  <autoFilter ref="A31:D34" xr:uid="{00000000-0009-0000-0100-000014000000}"/>
  <tableColumns count="4">
    <tableColumn id="1" xr3:uid="{C85DFDC4-B152-495D-AE58-F27F6150D55E}" name="구분" dataDxfId="677"/>
    <tableColumn id="2" xr3:uid="{A7BD4A02-13FD-40A6-A4D0-4C34824AE77F}" name="Point 1" dataDxfId="676"/>
    <tableColumn id="3" xr3:uid="{8560D065-54BF-49DD-B020-1613BDF4DA7D}" name="Point 2" dataDxfId="675"/>
    <tableColumn id="4" xr3:uid="{F188D048-4ADB-45DF-94C7-BE60CF059BE8}" name="Point 3" dataDxfId="674"/>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277391A9-F393-4C5F-B5AF-ADB0616363E3}" name="표2_121314421314049" displayName="표2_121314421314049" ref="A14:D17" totalsRowShown="0" headerRowDxfId="673" dataDxfId="671" headerRowBorderDxfId="672" tableBorderDxfId="670" totalsRowBorderDxfId="669">
  <autoFilter ref="A14:D17" xr:uid="{00000000-0009-0000-0100-000030000000}"/>
  <tableColumns count="4">
    <tableColumn id="1" xr3:uid="{0D44FB05-0961-4B51-A884-EEE920985CDC}" name="구분" dataDxfId="668"/>
    <tableColumn id="2" xr3:uid="{EEA7E0DD-0AB5-4220-B124-639BE71E2533}" name="Point 1" dataDxfId="667"/>
    <tableColumn id="3" xr3:uid="{03B04B55-82AF-4D71-9F15-E8F1FD8CD96D}" name="Point 2" dataDxfId="666"/>
    <tableColumn id="4" xr3:uid="{D25FCD2D-683B-412E-8121-AFA70AC70AED}" name="Point 3" dataDxfId="66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D2EA4371-EEEE-4A2A-8A12-12423F16301E}" name="표2_41121727364554133042" displayName="표2_41121727364554133042" ref="F19:I20" totalsRowShown="0" headerRowDxfId="69" headerRowBorderDxfId="67" tableBorderDxfId="68" totalsRowBorderDxfId="66">
  <autoFilter ref="F19:I20" xr:uid="{5634E4C0-D2B5-4AAB-B203-6B85E80A5D18}"/>
  <tableColumns count="4">
    <tableColumn id="1" xr3:uid="{6DB720E4-739C-4479-9958-1AB6D77A34BF}" name="구분" dataDxfId="65"/>
    <tableColumn id="2" xr3:uid="{71CCE7F7-307E-4B69-978B-137849DC6F35}" name="Point 1" dataDxfId="64"/>
    <tableColumn id="3" xr3:uid="{B787087F-69DC-42C2-BB80-6DB7A33DF4DA}" name="Point 2" dataDxfId="63"/>
    <tableColumn id="4" xr3:uid="{B9CBEE95-4906-44FA-8C92-DEC1F67AC3C2}" name="Point 3" dataDxfId="62"/>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ADD814A2-B3C7-43AA-A960-8AE5108DEC81}" name="표5_523324150" displayName="표5_523324150" ref="F3:I4" totalsRowShown="0" headerRowDxfId="664" dataDxfId="662" headerRowBorderDxfId="663" tableBorderDxfId="661" totalsRowBorderDxfId="660">
  <autoFilter ref="F3:I4" xr:uid="{00000000-0009-0000-0100-000031000000}"/>
  <tableColumns count="4">
    <tableColumn id="1" xr3:uid="{570E980E-E7B0-41D5-B830-364EFA3309BE}" name="구분" dataDxfId="659"/>
    <tableColumn id="2" xr3:uid="{359B16BB-C461-4EA2-A2A9-AC88876C4351}" name="Point 1" dataDxfId="658"/>
    <tableColumn id="3" xr3:uid="{286F0BC9-F244-4029-9BF0-2B8E38E65587}" name="Point 2" dataDxfId="657"/>
    <tableColumn id="4" xr3:uid="{E67DEABC-6FB1-492B-A9E8-599D01A2F2AC}" name="Point 3" dataDxfId="656"/>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E49C3B9-D4E9-48F7-A41F-2501ADF24266}" name="표5_7924334251" displayName="표5_7924334251" ref="F7:I8" totalsRowShown="0" headerRowDxfId="655" headerRowBorderDxfId="654" tableBorderDxfId="653" totalsRowBorderDxfId="652">
  <autoFilter ref="F7:I8" xr:uid="{00000000-0009-0000-0100-000032000000}"/>
  <tableColumns count="4">
    <tableColumn id="1" xr3:uid="{D1CA7380-2351-4467-A344-D626C33FD461}" name="구분" dataDxfId="651"/>
    <tableColumn id="2" xr3:uid="{2B2BD9B9-C49A-4014-B9AD-5DFF8894129E}" name="Point 1" dataDxfId="650"/>
    <tableColumn id="3" xr3:uid="{DAC4044A-E667-4EF5-9086-98CFF2528FC5}" name="Point 2" dataDxfId="649"/>
    <tableColumn id="4" xr3:uid="{BA834BBB-501E-437C-A504-9ABC87545ED6}" name="Point 3" dataDxfId="648"/>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EEC2F05D-9247-4A0E-909A-330495200992}" name="표5_78101525344352" displayName="표5_78101525344352" ref="F15:I16" totalsRowShown="0" headerRowDxfId="647" headerRowBorderDxfId="646" tableBorderDxfId="645" totalsRowBorderDxfId="644">
  <autoFilter ref="F15:I16" xr:uid="{00000000-0009-0000-0100-000033000000}"/>
  <tableColumns count="4">
    <tableColumn id="1" xr3:uid="{D1593E8D-3F9D-4CE5-A2FF-412C6581690D}" name="구분" dataDxfId="643"/>
    <tableColumn id="2" xr3:uid="{D0A60467-F007-4780-8415-95984347E021}" name="Point 1" dataDxfId="642"/>
    <tableColumn id="3" xr3:uid="{53DCC047-31CD-4F94-AC61-A6049DBB9420}" name="Point 2" dataDxfId="641"/>
    <tableColumn id="4" xr3:uid="{5F0D2E1D-DF1F-4F03-850A-9880DD302C10}" name="Point 3" dataDxfId="640"/>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399F6AF7-6452-41B7-8388-C42EEF4DD227}" name="표5_781626354453" displayName="표5_781626354453" ref="F11:I12" totalsRowShown="0" headerRowDxfId="639" headerRowBorderDxfId="638" tableBorderDxfId="637" totalsRowBorderDxfId="636">
  <autoFilter ref="F11:I12" xr:uid="{00000000-0009-0000-0100-000034000000}"/>
  <tableColumns count="4">
    <tableColumn id="1" xr3:uid="{3766080E-845B-4168-A521-F007A5887F08}" name="구분" dataDxfId="635"/>
    <tableColumn id="2" xr3:uid="{9F66AF25-D99C-4CF2-A9B6-4D0245659E9D}" name="Point 1" dataDxfId="634"/>
    <tableColumn id="3" xr3:uid="{9550A805-D3CC-4864-AAD2-BD2910AEAEC7}" name="Point 2" dataDxfId="633"/>
    <tableColumn id="4" xr3:uid="{2A0A9CD0-F66E-4851-875A-D4818F5CB4E4}" name="Point 3" dataDxfId="632"/>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5D09E00F-CB41-45EC-8BE7-4199D3A3A3E0}" name="표2_41121727364554" displayName="표2_41121727364554" ref="F19:I20" totalsRowShown="0" headerRowDxfId="631" headerRowBorderDxfId="630" tableBorderDxfId="629" totalsRowBorderDxfId="628">
  <autoFilter ref="F19:I20" xr:uid="{00000000-0009-0000-0100-000035000000}"/>
  <tableColumns count="4">
    <tableColumn id="1" xr3:uid="{3E1BBFC5-BB77-4AE0-A6E9-4437CA117BFB}" name="구분" dataDxfId="627"/>
    <tableColumn id="2" xr3:uid="{D14B1073-52E5-493F-82D5-168BD95298B9}" name="Point 1" dataDxfId="626"/>
    <tableColumn id="3" xr3:uid="{EE13B58E-9464-4793-A800-DC621A7D5816}" name="Point 2" dataDxfId="625"/>
    <tableColumn id="4" xr3:uid="{87B0011E-CB2A-45E1-A3AE-05A371F60021}" name="Point 3" dataDxfId="624"/>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4184408-BD79-456F-A61C-D7DA9970683F}" name="표2_411231928374655" displayName="표2_411231928374655" ref="F23:I24" totalsRowShown="0" headerRowDxfId="623" headerRowBorderDxfId="622" tableBorderDxfId="621" totalsRowBorderDxfId="620">
  <autoFilter ref="F23:I24" xr:uid="{00000000-0009-0000-0100-000036000000}"/>
  <tableColumns count="4">
    <tableColumn id="1" xr3:uid="{3B81857C-14D9-48F5-9CC8-4F60FC165C09}" name="구분" dataDxfId="619"/>
    <tableColumn id="2" xr3:uid="{5DE6894F-2D7D-4558-97D2-3217AAB89AB0}" name="Point 1" dataDxfId="618"/>
    <tableColumn id="3" xr3:uid="{5E28E01C-73C3-4673-803C-822B3B439CA7}" name="Point 2" dataDxfId="617"/>
    <tableColumn id="4" xr3:uid="{A4DDA9CF-A091-42DA-BCFC-851DBF4E39DF}" name="Point 3" dataDxfId="616"/>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9235558C-E06C-4CAF-8D5F-7BE284AACEA7}" name="표2_122029384756" displayName="표2_122029384756" ref="A3:D6" totalsRowShown="0" headerRowDxfId="615" dataDxfId="613" headerRowBorderDxfId="614" tableBorderDxfId="612" totalsRowBorderDxfId="611">
  <autoFilter ref="A3:D6" xr:uid="{00000000-0009-0000-0100-000037000000}"/>
  <tableColumns count="4">
    <tableColumn id="1" xr3:uid="{65E044D1-694B-457E-A12E-F2FFB1FEB2B7}" name="구분" dataDxfId="610"/>
    <tableColumn id="2" xr3:uid="{6687D0B8-98B5-406B-97D3-63DB53A36840}" name="Point 1" dataDxfId="609"/>
    <tableColumn id="3" xr3:uid="{EFF4BE7F-DA13-452F-BC54-BD5158F719A5}" name="Point 2" dataDxfId="608"/>
    <tableColumn id="4" xr3:uid="{DB5FC3EB-9C04-4B8A-A77C-96111F0B79BF}" name="Point 3" dataDxfId="607"/>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3DC04D07-031A-4BF8-8F70-E32E2DECBADD}" name="표2_411212230394857" displayName="표2_411212230394857" ref="A31:D34" totalsRowShown="0" headerRowDxfId="606" headerRowBorderDxfId="605" tableBorderDxfId="604" totalsRowBorderDxfId="603">
  <autoFilter ref="A31:D34" xr:uid="{00000000-0009-0000-0100-000038000000}"/>
  <tableColumns count="4">
    <tableColumn id="1" xr3:uid="{003BF3C3-5823-4008-A9F6-FB4A01CFF525}" name="구분" dataDxfId="602"/>
    <tableColumn id="2" xr3:uid="{171CAB3A-274C-4139-BDBF-741500E4C779}" name="Point 1" dataDxfId="601"/>
    <tableColumn id="3" xr3:uid="{0F298C43-D59C-4A74-8980-AF508FFC2DDA}" name="Point 2" dataDxfId="600"/>
    <tableColumn id="4" xr3:uid="{B5DE6D1D-9C9F-4B15-B16B-F39F43407E47}" name="Point 3" dataDxfId="599"/>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D8AE5E4F-A73C-49D0-8AA8-FD1C31ECBEBD}" name="표2_1213144213140" displayName="표2_1213144213140" ref="A14:D17" totalsRowShown="0" headerRowDxfId="598" dataDxfId="596" headerRowBorderDxfId="597" tableBorderDxfId="595" totalsRowBorderDxfId="594">
  <autoFilter ref="A14:D17" xr:uid="{00000000-0009-0000-0100-000027000000}"/>
  <tableColumns count="4">
    <tableColumn id="1" xr3:uid="{8A9963C8-AD09-497A-81A7-35C077682E86}" name="구분" dataDxfId="593"/>
    <tableColumn id="2" xr3:uid="{F1174937-EC2E-450F-A13D-36420B4B29AE}" name="Point 1" dataDxfId="592"/>
    <tableColumn id="3" xr3:uid="{7F17B828-57C6-49A7-AFC1-B9F9CA2BADF6}" name="Point 2" dataDxfId="591"/>
    <tableColumn id="4" xr3:uid="{0C2451DE-3D26-4D4B-8307-02318B3DD994}" name="Point 3" dataDxfId="590"/>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1CD2F11-3A19-42A5-9757-51CF1D64A8CD}" name="표5_5233241" displayName="표5_5233241" ref="F3:I4" totalsRowShown="0" headerRowDxfId="589" dataDxfId="587" headerRowBorderDxfId="588" tableBorderDxfId="586" totalsRowBorderDxfId="585">
  <autoFilter ref="F3:I4" xr:uid="{00000000-0009-0000-0100-000028000000}"/>
  <tableColumns count="4">
    <tableColumn id="1" xr3:uid="{546C4205-14A4-43CD-BFBE-6285CE628F89}" name="구분" dataDxfId="584"/>
    <tableColumn id="2" xr3:uid="{9A89006F-01E4-4E6B-87C3-C93A94632181}" name="Point 1" dataDxfId="583"/>
    <tableColumn id="3" xr3:uid="{A4220A75-C701-405C-B607-7205F60B6B12}" name="Point 2" dataDxfId="582"/>
    <tableColumn id="4" xr3:uid="{93673816-1CE7-4268-8C85-46A7F1134809}" name="Point 3" dataDxfId="58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C22EF7BB-F67D-4767-9894-341456A71AC5}" name="표2_411231928374655143143" displayName="표2_411231928374655143143" ref="F23:I24" totalsRowShown="0" headerRowDxfId="61" headerRowBorderDxfId="59" tableBorderDxfId="60" totalsRowBorderDxfId="58">
  <autoFilter ref="F23:I24" xr:uid="{3AEFAAE1-462D-4E12-8388-D1ECA442EB6E}"/>
  <tableColumns count="4">
    <tableColumn id="1" xr3:uid="{127D5A77-A606-4A8F-97BC-07719FEF2774}" name="구분" dataDxfId="57"/>
    <tableColumn id="2" xr3:uid="{A7EF4444-FFF9-4D9D-8C47-12ABE3AB27F7}" name="Point 1" dataDxfId="56"/>
    <tableColumn id="3" xr3:uid="{8B5E93D1-FF16-45CE-856F-FEEBCF461209}" name="Point 2" dataDxfId="55"/>
    <tableColumn id="4" xr3:uid="{C73850B0-3F07-4E8D-993B-99310F9AE094}" name="Point 3" dataDxfId="54"/>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10DD8EB-3D49-4A3B-944D-CFCE515B5EF0}" name="표5_79243342" displayName="표5_79243342" ref="F7:I8" totalsRowShown="0" headerRowDxfId="580" headerRowBorderDxfId="579" tableBorderDxfId="578" totalsRowBorderDxfId="577">
  <autoFilter ref="F7:I8" xr:uid="{00000000-0009-0000-0100-000029000000}"/>
  <tableColumns count="4">
    <tableColumn id="1" xr3:uid="{46E019AC-3D51-4D36-B61C-3455EE12132B}" name="구분" dataDxfId="576"/>
    <tableColumn id="2" xr3:uid="{13D9EF0B-2A49-4806-AC6C-CA0CF6C6EB69}" name="Point 1" dataDxfId="575"/>
    <tableColumn id="3" xr3:uid="{5D1235F2-2DDE-4185-860C-1B4A1B731735}" name="Point 2" dataDxfId="574"/>
    <tableColumn id="4" xr3:uid="{A054100A-30F6-44B5-B777-AB855E92FC82}" name="Point 3" dataDxfId="573"/>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A0C7CFC-32F1-4889-A6CE-C460094E9797}" name="표5_781015253443" displayName="표5_781015253443" ref="F15:I16" totalsRowShown="0" headerRowDxfId="572" headerRowBorderDxfId="571" tableBorderDxfId="570" totalsRowBorderDxfId="569">
  <autoFilter ref="F15:I16" xr:uid="{00000000-0009-0000-0100-00002A000000}"/>
  <tableColumns count="4">
    <tableColumn id="1" xr3:uid="{C8FD3DFD-611D-4A4D-A07C-2299F8125FF7}" name="구분" dataDxfId="568"/>
    <tableColumn id="2" xr3:uid="{DA0FBDBB-4B38-4953-AA75-A126E54E8371}" name="Point 1" dataDxfId="567"/>
    <tableColumn id="3" xr3:uid="{AD62A780-1A93-4767-823C-86DECBE81B49}" name="Point 2" dataDxfId="566"/>
    <tableColumn id="4" xr3:uid="{049846DC-44C8-4F72-ACEE-0979F6CCC8A2}" name="Point 3" dataDxfId="565"/>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8056EC40-B311-448D-BCC8-493905AC96D1}" name="표5_7816263544" displayName="표5_7816263544" ref="F11:I12" totalsRowShown="0" headerRowDxfId="564" headerRowBorderDxfId="563" tableBorderDxfId="562" totalsRowBorderDxfId="561">
  <autoFilter ref="F11:I12" xr:uid="{00000000-0009-0000-0100-00002B000000}"/>
  <tableColumns count="4">
    <tableColumn id="1" xr3:uid="{68D6C360-B0E4-459A-B10C-20F022082B13}" name="구분" dataDxfId="560"/>
    <tableColumn id="2" xr3:uid="{55A495F5-234D-4D08-98C8-7274AD233199}" name="Point 1" dataDxfId="559"/>
    <tableColumn id="3" xr3:uid="{DEE42836-25C6-4035-AE34-ACE6CD748F4A}" name="Point 2" dataDxfId="558"/>
    <tableColumn id="4" xr3:uid="{D545939D-60C5-4067-BBBF-C7271EF696D0}" name="Point 3" dataDxfId="557"/>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F22958DC-B949-4619-AEC6-1FED87779D61}" name="표2_411217273645" displayName="표2_411217273645" ref="F19:I20" totalsRowShown="0" headerRowDxfId="556" headerRowBorderDxfId="555" tableBorderDxfId="554" totalsRowBorderDxfId="553">
  <autoFilter ref="F19:I20" xr:uid="{00000000-0009-0000-0100-00002C000000}"/>
  <tableColumns count="4">
    <tableColumn id="1" xr3:uid="{A63A9013-59EC-4FAE-BF44-A88DAFAC3D1B}" name="구분" dataDxfId="552"/>
    <tableColumn id="2" xr3:uid="{2E1E24FD-CD3E-4689-BF05-EFDC48D067DF}" name="Point 1" dataDxfId="551"/>
    <tableColumn id="3" xr3:uid="{9E34FC36-7142-4D42-B7C5-B4FFBC707E7F}" name="Point 2" dataDxfId="550"/>
    <tableColumn id="4" xr3:uid="{C66559BA-ABFC-4A74-89B7-030294CEE363}" name="Point 3" dataDxfId="549"/>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CB7DF989-C6D3-4B71-BF6F-9AB2C0C24967}" name="표2_4112319283746" displayName="표2_4112319283746" ref="F23:I24" totalsRowShown="0" headerRowDxfId="548" headerRowBorderDxfId="547" tableBorderDxfId="546" totalsRowBorderDxfId="545">
  <autoFilter ref="F23:I24" xr:uid="{00000000-0009-0000-0100-00002D000000}"/>
  <tableColumns count="4">
    <tableColumn id="1" xr3:uid="{8B6424AC-DCC4-49DD-BA71-3DAFA3BE33AD}" name="구분" dataDxfId="544"/>
    <tableColumn id="2" xr3:uid="{3C4F58C2-5074-4FDF-B50E-6C6B88DE614D}" name="Point 1" dataDxfId="543"/>
    <tableColumn id="3" xr3:uid="{A32391B6-00C5-4C3A-83EE-A35890DD5BEC}" name="Point 2" dataDxfId="542"/>
    <tableColumn id="4" xr3:uid="{A494B963-7A2A-4A00-AF7B-8209A99E1279}" name="Point 3" dataDxfId="541"/>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A467B82-9012-44C0-8E7B-14D4FC810430}" name="표2_1220293847" displayName="표2_1220293847" ref="A3:D6" totalsRowShown="0" headerRowDxfId="540" dataDxfId="538" headerRowBorderDxfId="539" tableBorderDxfId="537" totalsRowBorderDxfId="536">
  <autoFilter ref="A3:D6" xr:uid="{00000000-0009-0000-0100-00002E000000}"/>
  <tableColumns count="4">
    <tableColumn id="1" xr3:uid="{046622D6-231E-4FDC-A736-B4C1A513AC40}" name="구분" dataDxfId="535"/>
    <tableColumn id="2" xr3:uid="{7859DD1B-0482-4AA7-9133-5904C7B361BB}" name="Point 1" dataDxfId="534"/>
    <tableColumn id="3" xr3:uid="{D46BCFE2-BAB8-4B7F-9EFF-C62569AF75CE}" name="Point 2" dataDxfId="533"/>
    <tableColumn id="4" xr3:uid="{203D6939-1DDE-4177-B0C8-E81B59AA4451}" name="Point 3" dataDxfId="532"/>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5E2C560-75C2-4D24-9C87-1CD5E8FF3B0B}" name="표2_4112122303948" displayName="표2_4112122303948" ref="A31:D34" totalsRowShown="0" headerRowDxfId="531" headerRowBorderDxfId="530" tableBorderDxfId="529" totalsRowBorderDxfId="528">
  <autoFilter ref="A31:D34" xr:uid="{00000000-0009-0000-0100-00002F000000}"/>
  <tableColumns count="4">
    <tableColumn id="1" xr3:uid="{BEA39A72-3D5A-4CBF-AA07-DB456E4C5734}" name="구분" dataDxfId="527"/>
    <tableColumn id="2" xr3:uid="{31451B6C-80E7-410E-B4A6-B24DFC72F282}" name="Point 1" dataDxfId="526"/>
    <tableColumn id="3" xr3:uid="{1238DBB7-AF23-48BF-AA0D-7CF20F5E90FE}" name="Point 2" dataDxfId="525"/>
    <tableColumn id="4" xr3:uid="{1270E0CF-D7C2-4E85-A255-C4B9EE275EF0}" name="Point 3" dataDxfId="524"/>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174BC06A-7772-44AA-BBFE-D0A405D1BB5A}" name="표2_12131442131" displayName="표2_12131442131" ref="A14:D17" totalsRowShown="0" headerRowDxfId="523" dataDxfId="521" headerRowBorderDxfId="522" tableBorderDxfId="520" totalsRowBorderDxfId="519">
  <autoFilter ref="A14:D17" xr:uid="{00000000-0009-0000-0100-00001E000000}"/>
  <tableColumns count="4">
    <tableColumn id="1" xr3:uid="{A3F6C2EF-9337-442B-893E-784043ED2C8E}" name="구분" dataDxfId="518"/>
    <tableColumn id="2" xr3:uid="{B70F474B-E678-4BAD-A8A2-B128DB7D9AC6}" name="Point 1" dataDxfId="517"/>
    <tableColumn id="3" xr3:uid="{0F2FF73E-0776-4CF4-A2DE-04112A5ECE6D}" name="Point 2" dataDxfId="516"/>
    <tableColumn id="4" xr3:uid="{968CDC3A-C25C-413A-9B33-3F58A80A45ED}" name="Point 3" dataDxfId="515"/>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A838C46-44C2-4BA1-A6F2-A77CA8DF7B73}" name="표5_52332" displayName="표5_52332" ref="F3:I4" totalsRowShown="0" headerRowDxfId="514" dataDxfId="512" headerRowBorderDxfId="513" tableBorderDxfId="511" totalsRowBorderDxfId="510">
  <autoFilter ref="F3:I4" xr:uid="{00000000-0009-0000-0100-00001F000000}"/>
  <tableColumns count="4">
    <tableColumn id="1" xr3:uid="{05D2A75C-D354-40E1-B09E-5D7AB92E74F9}" name="구분" dataDxfId="509"/>
    <tableColumn id="2" xr3:uid="{AA8EBD79-701D-453F-BBC0-16938A2C4FF3}" name="Point 1" dataDxfId="508"/>
    <tableColumn id="3" xr3:uid="{361D73A1-42AA-45BC-9911-70425688E176}" name="Point 2" dataDxfId="507"/>
    <tableColumn id="4" xr3:uid="{7BC3868E-4633-4C4C-A2B2-5ED92CAB7910}" name="Point 3" dataDxfId="506"/>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EF84B5E-6305-452B-8937-D1D08D929AD3}" name="표5_792433" displayName="표5_792433" ref="F7:I8" totalsRowShown="0" headerRowDxfId="505" headerRowBorderDxfId="504" tableBorderDxfId="503" totalsRowBorderDxfId="502">
  <autoFilter ref="F7:I8" xr:uid="{00000000-0009-0000-0100-000020000000}"/>
  <tableColumns count="4">
    <tableColumn id="1" xr3:uid="{5D92CEE5-F47F-4C5A-AD36-F4B6F128315F}" name="구분" dataDxfId="501"/>
    <tableColumn id="2" xr3:uid="{3E17D4EA-348F-43F0-9DED-2ACEC80CAF95}" name="Point 1" dataDxfId="500"/>
    <tableColumn id="3" xr3:uid="{461D86FF-53FF-4221-A06C-F30849954852}" name="Point 2" dataDxfId="499"/>
    <tableColumn id="4" xr3:uid="{0514FE6E-3C40-449B-A7C4-18F69FF78DF2}" name="Point 3" dataDxfId="49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C7DCBAF4-C1F0-4303-B469-A39F639C5A4D}" name="표2_122029384756153244" displayName="표2_122029384756153244" ref="A3:D6" totalsRowShown="0" headerRowDxfId="53" dataDxfId="52" headerRowBorderDxfId="50" tableBorderDxfId="51" totalsRowBorderDxfId="49">
  <autoFilter ref="A3:D6" xr:uid="{068E133C-0B75-450F-BF0C-5D6C47E3867E}"/>
  <tableColumns count="4">
    <tableColumn id="1" xr3:uid="{1E3150D4-D6AD-4CDF-BDD6-42474A2AC235}" name="구분" dataDxfId="48"/>
    <tableColumn id="2" xr3:uid="{CD741008-8D9C-409E-AE8C-4A29A3DB051C}" name="Point 1" dataDxfId="47"/>
    <tableColumn id="3" xr3:uid="{4DF51C9D-E180-4C43-9E4C-A6977E1B9A4B}" name="Point 2" dataDxfId="46"/>
    <tableColumn id="4" xr3:uid="{B3757A9D-4288-4801-9D97-C84349F63219}" name="Point 3" dataDxfId="45"/>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C6BFC76-AB4E-44EF-933C-B7B16D6016BD}" name="표5_7810152534" displayName="표5_7810152534" ref="F15:I16" totalsRowShown="0" headerRowDxfId="497" headerRowBorderDxfId="496" tableBorderDxfId="495" totalsRowBorderDxfId="494">
  <autoFilter ref="F15:I16" xr:uid="{00000000-0009-0000-0100-000021000000}"/>
  <tableColumns count="4">
    <tableColumn id="1" xr3:uid="{18E47581-1C87-4416-8E43-B265975E317D}" name="구분" dataDxfId="493"/>
    <tableColumn id="2" xr3:uid="{E03568AE-9CA4-4857-965D-9DC94848F37A}" name="Point 1" dataDxfId="492"/>
    <tableColumn id="3" xr3:uid="{9D281FF2-077F-4155-BC85-63CEBCD9081C}" name="Point 2" dataDxfId="491"/>
    <tableColumn id="4" xr3:uid="{1F3F2442-0BE5-4643-A0DF-94E9FDACBA53}" name="Point 3" dataDxfId="490"/>
  </tableColumns>
  <tableStyleInfo name="TableStyleMedium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504D409-18DC-4C00-BD5A-F5601B2322DE}" name="표5_78162635" displayName="표5_78162635" ref="F11:I12" totalsRowShown="0" headerRowDxfId="489" headerRowBorderDxfId="488" tableBorderDxfId="487" totalsRowBorderDxfId="486">
  <autoFilter ref="F11:I12" xr:uid="{00000000-0009-0000-0100-000022000000}"/>
  <tableColumns count="4">
    <tableColumn id="1" xr3:uid="{21CF1F98-F6EA-4988-8024-8E2441C8E7C5}" name="구분" dataDxfId="485"/>
    <tableColumn id="2" xr3:uid="{40FECB81-8F67-4A7F-ABC8-0E743C6A8DAD}" name="Point 1" dataDxfId="484"/>
    <tableColumn id="3" xr3:uid="{DC69BD3C-6B99-4B96-8DB3-3F092DDCB186}" name="Point 2" dataDxfId="483"/>
    <tableColumn id="4" xr3:uid="{A1DD3593-A1D8-4C02-BBED-C690A25DF6CB}" name="Point 3" dataDxfId="482"/>
  </tableColumns>
  <tableStyleInfo name="TableStyleMedium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29B8B5F-5DF1-4228-8E17-20DD73A9878B}" name="표2_4112172736" displayName="표2_4112172736" ref="F19:I20" totalsRowShown="0" headerRowDxfId="481" headerRowBorderDxfId="480" tableBorderDxfId="479" totalsRowBorderDxfId="478">
  <autoFilter ref="F19:I20" xr:uid="{00000000-0009-0000-0100-000023000000}"/>
  <tableColumns count="4">
    <tableColumn id="1" xr3:uid="{58AE3E14-4145-47AA-9A65-7C1CB2F80882}" name="구분" dataDxfId="477"/>
    <tableColumn id="2" xr3:uid="{42C80944-D5E8-41BB-8288-FB11CC625F98}" name="Point 1" dataDxfId="476"/>
    <tableColumn id="3" xr3:uid="{D61374F0-D149-446A-A921-6545D19DB561}" name="Point 2" dataDxfId="475"/>
    <tableColumn id="4" xr3:uid="{E721EDB3-4493-41F6-8013-E7C1C7E3B16B}" name="Point 3" dataDxfId="474"/>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351E43E7-695D-4B4B-999E-335DF3BB4925}" name="표2_41123192837" displayName="표2_41123192837" ref="F23:I24" totalsRowShown="0" headerRowDxfId="473" headerRowBorderDxfId="472" tableBorderDxfId="471" totalsRowBorderDxfId="470">
  <autoFilter ref="F23:I24" xr:uid="{00000000-0009-0000-0100-000024000000}"/>
  <tableColumns count="4">
    <tableColumn id="1" xr3:uid="{E3F19001-8E50-4D2F-BEE8-75BAE12112F4}" name="구분" dataDxfId="469"/>
    <tableColumn id="2" xr3:uid="{8D54CAFF-58F8-474F-B703-A54EE9A1AAFA}" name="Point 1" dataDxfId="468"/>
    <tableColumn id="3" xr3:uid="{E21CA115-4CC8-437B-875B-63561E12A8A4}" name="Point 2" dataDxfId="467"/>
    <tableColumn id="4" xr3:uid="{4B845AF7-1E78-44C6-9E11-4A8443F7986C}" name="Point 3" dataDxfId="466"/>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3701EEA-D214-4AFC-8515-AC8F82843924}" name="표2_12202938" displayName="표2_12202938" ref="A3:D6" totalsRowShown="0" headerRowDxfId="465" dataDxfId="463" headerRowBorderDxfId="464" tableBorderDxfId="462" totalsRowBorderDxfId="461">
  <autoFilter ref="A3:D6" xr:uid="{00000000-0009-0000-0100-000025000000}"/>
  <tableColumns count="4">
    <tableColumn id="1" xr3:uid="{ED0110D9-4B7E-4F97-9BBA-4E6522725A84}" name="구분" dataDxfId="460"/>
    <tableColumn id="2" xr3:uid="{4348E725-93A8-4F1D-919C-3E96CFBAA9D1}" name="Point 1" dataDxfId="459"/>
    <tableColumn id="3" xr3:uid="{E50DA9BC-4094-4A9B-9FCA-1762B260F0E2}" name="Point 2" dataDxfId="458"/>
    <tableColumn id="4" xr3:uid="{EF109FE4-6DDA-4030-89F3-8F1F4F9BAB14}" name="Point 3" dataDxfId="457"/>
  </tableColumns>
  <tableStyleInfo name="TableStyleMedium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208A4ABA-07B6-41B7-823A-729A91759E7E}" name="표2_41121223039" displayName="표2_41121223039" ref="A31:D34" totalsRowShown="0" headerRowDxfId="456" headerRowBorderDxfId="455" tableBorderDxfId="454" totalsRowBorderDxfId="453">
  <autoFilter ref="A31:D34" xr:uid="{00000000-0009-0000-0100-000026000000}"/>
  <tableColumns count="4">
    <tableColumn id="1" xr3:uid="{60C972C2-74EC-4AF5-B1F2-B5D188A2C474}" name="구분" dataDxfId="452"/>
    <tableColumn id="2" xr3:uid="{674F2300-0395-41D6-B040-4242D65D095E}" name="Point 1" dataDxfId="451"/>
    <tableColumn id="3" xr3:uid="{C0959F95-0855-4A74-9159-D8293E0EDB27}" name="Point 2" dataDxfId="450"/>
    <tableColumn id="4" xr3:uid="{2445144A-AF57-49E9-822E-A69D9BF6E201}" name="Point 3" dataDxfId="449"/>
  </tableColumns>
  <tableStyleInfo name="TableStyleMedium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8CCDF9B-82A5-4890-AB89-BCAFEB4F8C99}" name="표2_121314422" displayName="표2_121314422" ref="A14:D17" totalsRowShown="0" headerRowDxfId="448" dataDxfId="446" headerRowBorderDxfId="447" tableBorderDxfId="445" totalsRowBorderDxfId="444">
  <autoFilter ref="A14:D17" xr:uid="{00000000-0009-0000-0100-000003000000}"/>
  <tableColumns count="4">
    <tableColumn id="1" xr3:uid="{8F255709-BD6E-471B-8000-787494858FB2}" name="구분" dataDxfId="443"/>
    <tableColumn id="2" xr3:uid="{3FDEA4AC-4BF1-48FD-98E4-28659590D865}" name="Point 1" dataDxfId="442"/>
    <tableColumn id="3" xr3:uid="{B5E604F1-DC47-471C-9838-417BAEA961AD}" name="Point 2" dataDxfId="441"/>
    <tableColumn id="4" xr3:uid="{DB639DCD-345C-454C-9A3D-B56E253694AD}" name="Point 3" dataDxfId="440"/>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1EBC0F-4024-41CC-91BF-3449DC386144}" name="표5_523" displayName="표5_523" ref="F3:I4" totalsRowShown="0" headerRowDxfId="439" dataDxfId="437" headerRowBorderDxfId="438" tableBorderDxfId="436" totalsRowBorderDxfId="435">
  <autoFilter ref="F3:I4" xr:uid="{00000000-0009-0000-0100-000004000000}"/>
  <tableColumns count="4">
    <tableColumn id="1" xr3:uid="{DC277043-4863-4EDF-90B1-88D3CDAB0912}" name="구분" dataDxfId="434"/>
    <tableColumn id="2" xr3:uid="{9C6A0372-1EF0-43DD-AD75-632F17915C8B}" name="Point 1" dataDxfId="433"/>
    <tableColumn id="3" xr3:uid="{3B60AB79-57CA-4825-A33D-3DC030C30078}" name="Point 2" dataDxfId="432"/>
    <tableColumn id="4" xr3:uid="{4FC67247-932E-402D-A91A-75782ECA27E5}" name="Point 3" dataDxfId="431"/>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5939A4E-4765-4807-B73F-9ED61F207CCA}" name="표5_7924" displayName="표5_7924" ref="F7:I8" totalsRowShown="0" headerRowDxfId="430" headerRowBorderDxfId="429" tableBorderDxfId="428" totalsRowBorderDxfId="427">
  <autoFilter ref="F7:I8" xr:uid="{00000000-0009-0000-0100-000008000000}"/>
  <tableColumns count="4">
    <tableColumn id="1" xr3:uid="{0FFEBF81-6380-4AE8-919F-6138F6D0B0AB}" name="구분" dataDxfId="426"/>
    <tableColumn id="2" xr3:uid="{1547B692-4AA1-4EDF-9D00-4D0F3C3587FE}" name="Point 1" dataDxfId="425"/>
    <tableColumn id="3" xr3:uid="{E8DD2DBF-3F04-4196-BFBD-AA7EF4B59349}" name="Point 2" dataDxfId="424"/>
    <tableColumn id="4" xr3:uid="{89D65F37-68AD-4E95-B6B5-514D1C245669}" name="Point 3" dataDxfId="423"/>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D5B3E46-4745-41E4-8BD6-AAF9CBBD2F7B}" name="표5_78101525" displayName="표5_78101525" ref="F15:I16" totalsRowShown="0" headerRowDxfId="422" headerRowBorderDxfId="421" tableBorderDxfId="420" totalsRowBorderDxfId="419">
  <autoFilter ref="F15:I16" xr:uid="{00000000-0009-0000-0100-00000E000000}"/>
  <tableColumns count="4">
    <tableColumn id="1" xr3:uid="{9995635E-3BCE-4BE5-810A-8489710C2B49}" name="구분" dataDxfId="418"/>
    <tableColumn id="2" xr3:uid="{897A76A8-4665-4D39-8667-D41B4DDDB042}" name="Point 1" dataDxfId="417"/>
    <tableColumn id="3" xr3:uid="{03648813-ECD6-48E0-BA90-E1F92502B30D}" name="Point 2" dataDxfId="416"/>
    <tableColumn id="4" xr3:uid="{1FF6A6C8-34F9-4E22-AD2A-8CB382083FDD}" name="Point 3" dataDxfId="41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B91960AE-16B6-4AC6-A3B3-00AC2BB602DE}" name="표2_12202938475617163345" displayName="표2_12202938475617163345" ref="A9:D12" totalsRowShown="0" headerRowDxfId="44" dataDxfId="43" headerRowBorderDxfId="41" tableBorderDxfId="42" totalsRowBorderDxfId="40">
  <autoFilter ref="A9:D12" xr:uid="{F75F0B55-4556-41BD-B73B-B569EC8087F4}"/>
  <tableColumns count="4">
    <tableColumn id="1" xr3:uid="{19BC6BA4-5BCD-42FB-B7D9-E3984B3DEC7C}" name="구분" dataDxfId="39"/>
    <tableColumn id="2" xr3:uid="{1C38D22B-0F9C-4515-BE90-26195CB9CBF3}" name="Point 1" dataDxfId="38"/>
    <tableColumn id="3" xr3:uid="{2B291F43-0C97-462E-B2E3-06DDA4793BE5}" name="Point 2" dataDxfId="37"/>
    <tableColumn id="4" xr3:uid="{5C8CF296-B584-403D-91FA-29B0DE4634A8}" name="Point 3" dataDxfId="36"/>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C2576F0-3870-4DAF-A09B-7A6EE7BE4314}" name="표5_781626" displayName="표5_781626" ref="F11:I12" totalsRowShown="0" headerRowDxfId="414" headerRowBorderDxfId="413" tableBorderDxfId="412" totalsRowBorderDxfId="411">
  <autoFilter ref="F11:I12" xr:uid="{00000000-0009-0000-0100-00000F000000}"/>
  <tableColumns count="4">
    <tableColumn id="1" xr3:uid="{727BCBB1-9F66-4237-8364-49DDC64D1039}" name="구분" dataDxfId="410"/>
    <tableColumn id="2" xr3:uid="{909363EA-3DD1-4D28-A77E-202627AD8DFA}" name="Point 1" dataDxfId="409"/>
    <tableColumn id="3" xr3:uid="{2872EC3E-0B20-460C-86D2-B52D7E0C685C}" name="Point 2" dataDxfId="408"/>
    <tableColumn id="4" xr3:uid="{D74397F9-C667-4458-9DE8-40F872E83A31}" name="Point 3" dataDxfId="407"/>
  </tableColumns>
  <tableStyleInfo name="TableStyleMedium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4D5A830-AB4D-4C34-87B1-31CD592A836A}" name="표2_41121727" displayName="표2_41121727" ref="F19:I20" totalsRowShown="0" headerRowDxfId="406" headerRowBorderDxfId="405" tableBorderDxfId="404" totalsRowBorderDxfId="403">
  <autoFilter ref="F19:I20" xr:uid="{00000000-0009-0000-0100-000010000000}"/>
  <tableColumns count="4">
    <tableColumn id="1" xr3:uid="{2D17B377-0524-4AA5-950F-DE3D0006DC0A}" name="구분" dataDxfId="402"/>
    <tableColumn id="2" xr3:uid="{688DC170-835B-4EAF-B4E2-46198637E490}" name="Point 1" dataDxfId="401"/>
    <tableColumn id="3" xr3:uid="{852849A2-44C8-4835-B70F-098D4F360FC7}" name="Point 2" dataDxfId="400"/>
    <tableColumn id="4" xr3:uid="{A5EFDA95-4883-44D8-ABE9-6BE19DCED5FC}" name="Point 3" dataDxfId="399"/>
  </tableColumns>
  <tableStyleInfo name="TableStyleMedium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63CBC92-565C-4634-9F9E-DD4A9C3AF324}" name="표2_411231928" displayName="표2_411231928" ref="F23:I24" totalsRowShown="0" headerRowDxfId="398" headerRowBorderDxfId="397" tableBorderDxfId="396" totalsRowBorderDxfId="395">
  <autoFilter ref="F23:I24" xr:uid="{00000000-0009-0000-0100-000012000000}"/>
  <tableColumns count="4">
    <tableColumn id="1" xr3:uid="{2BAA5A7B-9BB7-4957-AA14-154C4D17124F}" name="구분" dataDxfId="394"/>
    <tableColumn id="2" xr3:uid="{1F8335F9-AF80-4599-BD82-1E50831BDF28}" name="Point 1" dataDxfId="393"/>
    <tableColumn id="3" xr3:uid="{3B42756A-804F-4E1A-8F6B-E9B601CAACC0}" name="Point 2" dataDxfId="392"/>
    <tableColumn id="4" xr3:uid="{A9636B4F-9011-452E-B31A-C01C7EA64F7F}" name="Point 3" dataDxfId="391"/>
  </tableColumns>
  <tableStyleInfo name="TableStyleMedium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A4E6938-E521-48BA-9CFD-77E53E5F38BB}" name="표2_122029" displayName="표2_122029" ref="A3:D6" totalsRowShown="0" headerRowDxfId="390" dataDxfId="388" headerRowBorderDxfId="389" tableBorderDxfId="387" totalsRowBorderDxfId="386">
  <autoFilter ref="A3:D6" xr:uid="{00000000-0009-0000-0100-000013000000}"/>
  <tableColumns count="4">
    <tableColumn id="1" xr3:uid="{4FA09524-9EDE-477E-903C-399349245365}" name="구분" dataDxfId="385"/>
    <tableColumn id="2" xr3:uid="{E48A291B-7474-43C0-B3FE-9B6705C189FE}" name="Point 1" dataDxfId="384"/>
    <tableColumn id="3" xr3:uid="{DBEAEB06-82C1-4580-85DD-440C110DEAE3}" name="Point 2" dataDxfId="383"/>
    <tableColumn id="4" xr3:uid="{F1AE7CFF-B51C-4598-9A4E-E8870675FC16}" name="Point 3" dataDxfId="382"/>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D07ABBA-F01A-4925-858A-B5B17B9BB902}" name="표2_411212230" displayName="표2_411212230" ref="A31:D34" totalsRowShown="0" headerRowDxfId="381" headerRowBorderDxfId="380" tableBorderDxfId="379" totalsRowBorderDxfId="378">
  <autoFilter ref="A31:D34" xr:uid="{00000000-0009-0000-0100-000015000000}"/>
  <tableColumns count="4">
    <tableColumn id="1" xr3:uid="{F38F6FC7-40EB-4BA7-91F6-F89DB4F9EB75}" name="구분" dataDxfId="377"/>
    <tableColumn id="2" xr3:uid="{27621222-F1EC-4716-B29C-31FF85BF8D1D}" name="Point 1" dataDxfId="376"/>
    <tableColumn id="3" xr3:uid="{802A50A2-E755-4CFD-B3E3-B3C70AE66EEE}" name="Point 2" dataDxfId="375"/>
    <tableColumn id="4" xr3:uid="{96D3AA56-2B13-4B41-A8E2-6970070F884D}" name="Point 3" dataDxfId="374"/>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1179C62-AD18-4E8C-91CC-7C3E58C05721}" name="표2_1213144" displayName="표2_1213144" ref="A14:D17" totalsRowShown="0" headerRowDxfId="373" dataDxfId="371" headerRowBorderDxfId="372" tableBorderDxfId="370" totalsRowBorderDxfId="369">
  <autoFilter ref="A14:D17" xr:uid="{00000000-0009-0000-0100-000003000000}"/>
  <tableColumns count="4">
    <tableColumn id="1" xr3:uid="{A6D0CD3B-1F43-45D2-A278-CD570FF7BFCE}" name="구분" dataDxfId="368"/>
    <tableColumn id="2" xr3:uid="{1CBBD5D1-4B7F-4019-B328-9E4B1EB32EDB}" name="Point 1" dataDxfId="367"/>
    <tableColumn id="3" xr3:uid="{2A05B8A6-4EED-497F-8A9E-813F6CC7AE69}" name="Point 2" dataDxfId="366"/>
    <tableColumn id="4" xr3:uid="{F8E83EFA-2B64-4270-829B-7125B99DDDC6}" name="Point 3" dataDxfId="365"/>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95D42FE-E33C-4C29-8999-857BBCC73655}" name="표5_5" displayName="표5_5" ref="F3:I4" totalsRowShown="0" headerRowDxfId="364" dataDxfId="362" headerRowBorderDxfId="363" tableBorderDxfId="361" totalsRowBorderDxfId="360">
  <autoFilter ref="F3:I4" xr:uid="{00000000-0009-0000-0100-000004000000}"/>
  <tableColumns count="4">
    <tableColumn id="1" xr3:uid="{5F014675-F535-42FF-8461-F7483A35EBE1}" name="구분" dataDxfId="359"/>
    <tableColumn id="2" xr3:uid="{9D65CDF3-C483-4D5D-94C5-98D7F4BADE98}" name="Point 1" dataDxfId="358"/>
    <tableColumn id="3" xr3:uid="{31AAE7E9-0417-425E-A38B-849109BF9FDB}" name="Point 2" dataDxfId="357"/>
    <tableColumn id="4" xr3:uid="{EC2EF76A-12B9-46AA-A69D-A3CC4840FD01}" name="Point 3" dataDxfId="356"/>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8D935EF-AAED-4059-AFDB-D9CF47DE379D}" name="표5_79" displayName="표5_79" ref="F7:I8" totalsRowShown="0" headerRowDxfId="355" headerRowBorderDxfId="354" tableBorderDxfId="353" totalsRowBorderDxfId="352">
  <autoFilter ref="F7:I8" xr:uid="{00000000-0009-0000-0100-000008000000}"/>
  <tableColumns count="4">
    <tableColumn id="1" xr3:uid="{873912EB-9A27-4D30-ACA9-824DF8D575A2}" name="구분" dataDxfId="351"/>
    <tableColumn id="2" xr3:uid="{8C24D703-ADCC-4BE2-A886-95F8146B482F}" name="Point 1" dataDxfId="350"/>
    <tableColumn id="3" xr3:uid="{CE68E11B-8175-4D8B-9127-267F98323B89}" name="Point 2" dataDxfId="349"/>
    <tableColumn id="4" xr3:uid="{0B0FB5B2-53BB-471F-9989-D7E85A5BDC55}" name="Point 3" dataDxfId="348"/>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440B80F-A27D-4CF5-93C6-65E40F476C66}" name="표5_781015" displayName="표5_781015" ref="F15:I16" totalsRowShown="0" headerRowDxfId="347" headerRowBorderDxfId="346" tableBorderDxfId="345" totalsRowBorderDxfId="344">
  <autoFilter ref="F15:I16" xr:uid="{00000000-0009-0000-0100-00000E000000}"/>
  <tableColumns count="4">
    <tableColumn id="1" xr3:uid="{4CDA039A-6E7D-4FBE-99B8-1184C13924A2}" name="구분" dataDxfId="343"/>
    <tableColumn id="2" xr3:uid="{9AD5A594-D871-4343-B42A-0D745605E44D}" name="Point 1" dataDxfId="342"/>
    <tableColumn id="3" xr3:uid="{8273C1D8-C780-4CF4-B440-BBBF73414F09}" name="Point 2" dataDxfId="341"/>
    <tableColumn id="4" xr3:uid="{60C1EDD5-87BF-4F51-9EC9-545F5C24FD68}" name="Point 3" dataDxfId="340"/>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8B800CB-A4B8-441D-A902-901A2CCBECA2}" name="표5_7816" displayName="표5_7816" ref="F11:I12" totalsRowShown="0" headerRowDxfId="339" headerRowBorderDxfId="338" tableBorderDxfId="337" totalsRowBorderDxfId="336">
  <autoFilter ref="F11:I12" xr:uid="{00000000-0009-0000-0100-00000F000000}"/>
  <tableColumns count="4">
    <tableColumn id="1" xr3:uid="{238A98A6-01E6-44EF-A93D-3BC38C0AA278}" name="구분" dataDxfId="335"/>
    <tableColumn id="2" xr3:uid="{9581A11A-764B-4958-B7FB-3F87F440EC97}" name="Point 1" dataDxfId="334"/>
    <tableColumn id="3" xr3:uid="{A3A3459B-DA7A-4E26-9C5D-9B6E142511D5}" name="Point 2" dataDxfId="333"/>
    <tableColumn id="4" xr3:uid="{2C8D77AD-B752-4A7C-BE60-F9983464CFCB}" name="Point 3" dataDxfId="33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F009667C-EFC4-42F3-8284-699346175188}" name="표2_12202938475618223446" displayName="표2_12202938475618223446" ref="A14:D17" totalsRowShown="0" headerRowDxfId="35" dataDxfId="34" headerRowBorderDxfId="32" tableBorderDxfId="33" totalsRowBorderDxfId="31">
  <autoFilter ref="A14:D17" xr:uid="{66E5D7B5-6B29-4066-96FC-A2C849B519FE}"/>
  <tableColumns count="4">
    <tableColumn id="1" xr3:uid="{E4BA3A9E-FFAC-42D6-915A-3D734B8E35E9}" name="구분" dataDxfId="30"/>
    <tableColumn id="2" xr3:uid="{1AFA369F-F7A1-443C-B81A-D20B6B80B3FA}" name="Point 1" dataDxfId="29"/>
    <tableColumn id="3" xr3:uid="{3C8334EC-EFE3-4716-9077-DF1AED0275C2}" name="Point 2" dataDxfId="28"/>
    <tableColumn id="4" xr3:uid="{5B612F46-808B-4CE8-B80C-D3131D48F748}" name="Point 3" dataDxfId="27"/>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033E62F-5D91-4809-9B26-CE894DD3CFF6}" name="표2_411217" displayName="표2_411217" ref="F19:I20" totalsRowShown="0" headerRowDxfId="331" headerRowBorderDxfId="330" tableBorderDxfId="329" totalsRowBorderDxfId="328">
  <autoFilter ref="F19:I20" xr:uid="{00000000-0009-0000-0100-000010000000}"/>
  <tableColumns count="4">
    <tableColumn id="1" xr3:uid="{6A0CFCBA-22F8-451F-A1DE-489A36EFB7DF}" name="구분" dataDxfId="327"/>
    <tableColumn id="2" xr3:uid="{E7F40EE3-B1FE-4194-9311-8A509D4F3552}" name="Point 1" dataDxfId="326"/>
    <tableColumn id="3" xr3:uid="{9943AE6C-267D-4E4F-B3BC-E2D8929E123E}" name="Point 2" dataDxfId="325"/>
    <tableColumn id="4" xr3:uid="{CF84AA4C-BE27-40BF-9CCD-81B9F949315A}" name="Point 3" dataDxfId="324"/>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F42C65D-7274-4F75-8455-59A8FEE647E2}" name="표2_4112319" displayName="표2_4112319" ref="F23:I24" totalsRowShown="0" headerRowDxfId="323" headerRowBorderDxfId="322" tableBorderDxfId="321" totalsRowBorderDxfId="320">
  <autoFilter ref="F23:I24" xr:uid="{00000000-0009-0000-0100-000012000000}"/>
  <tableColumns count="4">
    <tableColumn id="1" xr3:uid="{DA042669-02E8-4EF3-B4BD-4D819F0897EA}" name="구분" dataDxfId="319"/>
    <tableColumn id="2" xr3:uid="{D04FF0CC-6B9E-497E-A3D2-2065FA7880A0}" name="Point 1" dataDxfId="318"/>
    <tableColumn id="3" xr3:uid="{0757B429-66CB-46DE-8FEC-87DD7C19CCBF}" name="Point 2" dataDxfId="317"/>
    <tableColumn id="4" xr3:uid="{E296368E-E087-41E0-B91B-DE69B00A3A3B}" name="Point 3" dataDxfId="316"/>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89554C1-7B2C-40F3-810A-0601AC5714B9}" name="표2_1220" displayName="표2_1220" ref="A3:D6" totalsRowShown="0" headerRowDxfId="315" dataDxfId="313" headerRowBorderDxfId="314" tableBorderDxfId="312" totalsRowBorderDxfId="311">
  <autoFilter ref="A3:D6" xr:uid="{00000000-0009-0000-0100-000013000000}"/>
  <tableColumns count="4">
    <tableColumn id="1" xr3:uid="{64871949-B33A-462B-B63E-AC57CE807743}" name="구분" dataDxfId="310"/>
    <tableColumn id="2" xr3:uid="{EB5E9F9F-2B96-4D54-B1FC-5BE6C22C607D}" name="Point 1" dataDxfId="309"/>
    <tableColumn id="3" xr3:uid="{62D4EF8F-C893-4B4A-893E-D36D2702E574}" name="Point 2" dataDxfId="308"/>
    <tableColumn id="4" xr3:uid="{B8EAB188-B7BF-4545-BAB5-3F63A6AECE2B}" name="Point 3" dataDxfId="307"/>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38AAA8E-8B07-40BA-8ECD-9C7AF8194291}" name="표2_4112122" displayName="표2_4112122" ref="A31:D34" totalsRowShown="0" headerRowDxfId="306" headerRowBorderDxfId="305" tableBorderDxfId="304" totalsRowBorderDxfId="303">
  <autoFilter ref="A31:D34" xr:uid="{00000000-0009-0000-0100-000015000000}"/>
  <tableColumns count="4">
    <tableColumn id="1" xr3:uid="{B00E6241-3817-4D82-9DE1-7E489ECC0435}" name="구분" dataDxfId="302"/>
    <tableColumn id="2" xr3:uid="{81FDCBAA-A178-45EE-8BFC-E560717E0369}" name="Point 1" dataDxfId="301"/>
    <tableColumn id="3" xr3:uid="{4E43E48D-40F8-4245-898B-604DC82534F0}" name="Point 2" dataDxfId="300"/>
    <tableColumn id="4" xr3:uid="{183546F4-77AD-47AE-A589-7714D5AC417C}" name="Point 3" dataDxfId="299"/>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F71CF9-7913-4775-B5FD-10FACF80D5C9}" name="표5_2" displayName="표5_2" ref="F3:I4" totalsRowShown="0" headerRowDxfId="298" dataDxfId="296" headerRowBorderDxfId="297" tableBorderDxfId="295" totalsRowBorderDxfId="294">
  <autoFilter ref="F3:I4" xr:uid="{25F71CF9-7913-4775-B5FD-10FACF80D5C9}"/>
  <tableColumns count="4">
    <tableColumn id="1" xr3:uid="{45A46FFB-EDB1-4744-9698-13BEEAA77FB0}" name="구분" dataDxfId="293"/>
    <tableColumn id="2" xr3:uid="{2B4186B5-A46C-41E0-ADB8-D02D8664A2E2}" name="Point 1" dataDxfId="292"/>
    <tableColumn id="3" xr3:uid="{2DE5E7B2-CB8B-4A93-883E-84EADBF0654B}" name="Point 2" dataDxfId="291"/>
    <tableColumn id="4" xr3:uid="{1B795CA9-C6F6-46AA-B1AC-D753340A70A7}" name="Point 3" dataDxfId="290"/>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17FBCB-9B07-47EF-82CA-BA4BE6841863}" name="표5_73" displayName="표5_73" ref="F7:I8" totalsRowShown="0" headerRowDxfId="289" headerRowBorderDxfId="288" tableBorderDxfId="287" totalsRowBorderDxfId="286">
  <autoFilter ref="F7:I8" xr:uid="{9E17FBCB-9B07-47EF-82CA-BA4BE6841863}"/>
  <tableColumns count="4">
    <tableColumn id="1" xr3:uid="{287F1AE4-00F4-4FCA-88AA-D6C04D8C316B}" name="구분" dataDxfId="285"/>
    <tableColumn id="2" xr3:uid="{F18982D1-3520-4086-8EBB-6DAEE65EC0A4}" name="Point 1" dataDxfId="284"/>
    <tableColumn id="3" xr3:uid="{C68AD5C5-1C3E-4CFA-9E86-54575A615A68}" name="Point 2" dataDxfId="283"/>
    <tableColumn id="4" xr3:uid="{09A343DE-6049-4FB4-9EA2-E3583D176595}" name="Point 3" dataDxfId="282"/>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1762F7-254B-490E-92DD-9F1C1E0B3D75}" name="표5_78104" displayName="표5_78104" ref="F15:I16" totalsRowShown="0" headerRowDxfId="281" headerRowBorderDxfId="280" tableBorderDxfId="279" totalsRowBorderDxfId="278">
  <autoFilter ref="F15:I16" xr:uid="{EC1762F7-254B-490E-92DD-9F1C1E0B3D75}"/>
  <tableColumns count="4">
    <tableColumn id="1" xr3:uid="{D8FE0ACA-2AE8-4A06-B394-D4B21CCFD725}" name="구분" dataDxfId="277"/>
    <tableColumn id="2" xr3:uid="{65333FA2-14B9-4242-89DE-897AC0D4352B}" name="Point 1" dataDxfId="276"/>
    <tableColumn id="3" xr3:uid="{59450331-26B2-44B5-89D3-E10AF41C628E}" name="Point 2" dataDxfId="275"/>
    <tableColumn id="4" xr3:uid="{CCB1BD69-D062-4659-83B0-B6A44C17A768}" name="Point 3" dataDxfId="274"/>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E5B7936-C089-4F19-B1DD-C0D3D053F575}" name="표2_4115" displayName="표2_4115" ref="F21:I24" totalsRowShown="0" headerRowDxfId="273" headerRowBorderDxfId="272" tableBorderDxfId="271" totalsRowBorderDxfId="270">
  <autoFilter ref="F21:I24" xr:uid="{0E5B7936-C089-4F19-B1DD-C0D3D053F575}"/>
  <tableColumns count="4">
    <tableColumn id="1" xr3:uid="{4A30574C-37E9-4745-9E27-0E4E3E5E5DE7}" name="구분" dataDxfId="269"/>
    <tableColumn id="2" xr3:uid="{83B0FDF6-5D94-4EA8-B0AF-D226A6A279B6}" name="Point 1" dataDxfId="268"/>
    <tableColumn id="3" xr3:uid="{FB077D06-559A-4307-A24A-F1C9B35536F3}" name="Point 2" dataDxfId="267"/>
    <tableColumn id="4" xr3:uid="{D7D43899-A2B6-4C3F-A3CB-8CE3631C096A}" name="Point 3" dataDxfId="266"/>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2F38A2A-692A-44FB-8D6A-06B182DB4786}" name="표2_129" displayName="표2_129" ref="A3:D6" totalsRowShown="0" headerRowDxfId="265" dataDxfId="263" headerRowBorderDxfId="264" tableBorderDxfId="262" totalsRowBorderDxfId="261">
  <autoFilter ref="A3:D6" xr:uid="{92F38A2A-692A-44FB-8D6A-06B182DB4786}"/>
  <tableColumns count="4">
    <tableColumn id="1" xr3:uid="{7A9FBE95-28ED-4A5E-9171-4BF9B5CBD560}" name="구분" dataDxfId="260"/>
    <tableColumn id="2" xr3:uid="{65E25CF4-04E2-4B0A-92C9-01DCA52E93D9}" name="Point 1" dataDxfId="259"/>
    <tableColumn id="3" xr3:uid="{DFCACA25-3C1E-4A98-81D3-85B2EAF87D9C}" name="Point 2" dataDxfId="258"/>
    <tableColumn id="4" xr3:uid="{33BAB7DF-E014-451C-ACDF-26BDE90716EB}" name="Point 3" dataDxfId="257"/>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3AF66B9-1958-4411-A384-86B153B6DC63}" name="표2_121315" displayName="표2_121315" ref="A15:D20" totalsRowShown="0" headerRowDxfId="256" dataDxfId="254" headerRowBorderDxfId="255" tableBorderDxfId="253" totalsRowBorderDxfId="252">
  <autoFilter ref="A15:D20" xr:uid="{93AF66B9-1958-4411-A384-86B153B6DC63}"/>
  <tableColumns count="4">
    <tableColumn id="1" xr3:uid="{53E0D08D-A502-45BC-A92C-01CE3840EC11}" name="구분" dataDxfId="251"/>
    <tableColumn id="2" xr3:uid="{A2C080D4-F2F6-470E-89DB-81B37784DBA8}" name="Point 1" dataDxfId="250"/>
    <tableColumn id="3" xr3:uid="{83545E16-8B8E-48C5-95FA-D45704515662}" name="Point 2" dataDxfId="249"/>
    <tableColumn id="4" xr3:uid="{8AB7A4E9-4462-4565-A296-3012096AAF0D}" name="Point 3" dataDxfId="248"/>
  </tableColumns>
  <tableStyleInfo name="TableStyleMedium2" showFirstColumn="0" showLastColumn="0" showRowStripes="1" showColumnStripes="0"/>
</table>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10.xml.rels><?xml version="1.0" encoding="UTF-8" standalone="yes"?>
<Relationships xmlns="http://schemas.openxmlformats.org/package/2006/relationships"><Relationship Id="rId8" Type="http://schemas.openxmlformats.org/officeDocument/2006/relationships/table" Target="../tables/table99.xml"/><Relationship Id="rId13" Type="http://schemas.openxmlformats.org/officeDocument/2006/relationships/table" Target="../tables/table104.xml"/><Relationship Id="rId3" Type="http://schemas.openxmlformats.org/officeDocument/2006/relationships/table" Target="../tables/table94.xml"/><Relationship Id="rId7" Type="http://schemas.openxmlformats.org/officeDocument/2006/relationships/table" Target="../tables/table98.xml"/><Relationship Id="rId12" Type="http://schemas.openxmlformats.org/officeDocument/2006/relationships/table" Target="../tables/table103.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table" Target="../tables/table97.xml"/><Relationship Id="rId11" Type="http://schemas.openxmlformats.org/officeDocument/2006/relationships/table" Target="../tables/table102.xml"/><Relationship Id="rId5" Type="http://schemas.openxmlformats.org/officeDocument/2006/relationships/table" Target="../tables/table96.xml"/><Relationship Id="rId10" Type="http://schemas.openxmlformats.org/officeDocument/2006/relationships/table" Target="../tables/table101.xml"/><Relationship Id="rId4" Type="http://schemas.openxmlformats.org/officeDocument/2006/relationships/table" Target="../tables/table95.xml"/><Relationship Id="rId9" Type="http://schemas.openxmlformats.org/officeDocument/2006/relationships/table" Target="../tables/table10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12" Type="http://schemas.openxmlformats.org/officeDocument/2006/relationships/table" Target="../tables/table24.xml"/><Relationship Id="rId2" Type="http://schemas.openxmlformats.org/officeDocument/2006/relationships/table" Target="../tables/table14.xml"/><Relationship Id="rId1" Type="http://schemas.openxmlformats.org/officeDocument/2006/relationships/table" Target="../tables/table13.xml"/><Relationship Id="rId6" Type="http://schemas.openxmlformats.org/officeDocument/2006/relationships/table" Target="../tables/table18.xml"/><Relationship Id="rId11" Type="http://schemas.openxmlformats.org/officeDocument/2006/relationships/table" Target="../tables/table23.xml"/><Relationship Id="rId5" Type="http://schemas.openxmlformats.org/officeDocument/2006/relationships/table" Target="../tables/table1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32.xml"/><Relationship Id="rId3" Type="http://schemas.openxmlformats.org/officeDocument/2006/relationships/table" Target="../tables/table27.xml"/><Relationship Id="rId7" Type="http://schemas.openxmlformats.org/officeDocument/2006/relationships/table" Target="../tables/table31.xml"/><Relationship Id="rId12" Type="http://schemas.openxmlformats.org/officeDocument/2006/relationships/table" Target="../tables/table36.xml"/><Relationship Id="rId2" Type="http://schemas.openxmlformats.org/officeDocument/2006/relationships/table" Target="../tables/table26.xml"/><Relationship Id="rId1" Type="http://schemas.openxmlformats.org/officeDocument/2006/relationships/table" Target="../tables/table25.xml"/><Relationship Id="rId6" Type="http://schemas.openxmlformats.org/officeDocument/2006/relationships/table" Target="../tables/table30.xml"/><Relationship Id="rId11" Type="http://schemas.openxmlformats.org/officeDocument/2006/relationships/table" Target="../tables/table35.xml"/><Relationship Id="rId5" Type="http://schemas.openxmlformats.org/officeDocument/2006/relationships/table" Target="../tables/table29.xml"/><Relationship Id="rId10" Type="http://schemas.openxmlformats.org/officeDocument/2006/relationships/table" Target="../tables/table34.xml"/><Relationship Id="rId4" Type="http://schemas.openxmlformats.org/officeDocument/2006/relationships/table" Target="../tables/table28.xml"/><Relationship Id="rId9" Type="http://schemas.openxmlformats.org/officeDocument/2006/relationships/table" Target="../tables/table33.xml"/></Relationships>
</file>

<file path=xl/worksheets/_rels/sheet4.xml.rels><?xml version="1.0" encoding="UTF-8" standalone="yes"?>
<Relationships xmlns="http://schemas.openxmlformats.org/package/2006/relationships"><Relationship Id="rId8" Type="http://schemas.openxmlformats.org/officeDocument/2006/relationships/table" Target="../tables/table44.xml"/><Relationship Id="rId3" Type="http://schemas.openxmlformats.org/officeDocument/2006/relationships/table" Target="../tables/table39.xml"/><Relationship Id="rId7" Type="http://schemas.openxmlformats.org/officeDocument/2006/relationships/table" Target="../tables/table43.xml"/><Relationship Id="rId12" Type="http://schemas.openxmlformats.org/officeDocument/2006/relationships/table" Target="../tables/table48.xml"/><Relationship Id="rId2" Type="http://schemas.openxmlformats.org/officeDocument/2006/relationships/table" Target="../tables/table38.xml"/><Relationship Id="rId1" Type="http://schemas.openxmlformats.org/officeDocument/2006/relationships/table" Target="../tables/table37.xml"/><Relationship Id="rId6" Type="http://schemas.openxmlformats.org/officeDocument/2006/relationships/table" Target="../tables/table42.xml"/><Relationship Id="rId11" Type="http://schemas.openxmlformats.org/officeDocument/2006/relationships/table" Target="../tables/table47.xml"/><Relationship Id="rId5" Type="http://schemas.openxmlformats.org/officeDocument/2006/relationships/table" Target="../tables/table41.xml"/><Relationship Id="rId10" Type="http://schemas.openxmlformats.org/officeDocument/2006/relationships/table" Target="../tables/table46.xml"/><Relationship Id="rId4" Type="http://schemas.openxmlformats.org/officeDocument/2006/relationships/table" Target="../tables/table40.xml"/><Relationship Id="rId9" Type="http://schemas.openxmlformats.org/officeDocument/2006/relationships/table" Target="../tables/table45.xml"/></Relationships>
</file>

<file path=xl/worksheets/_rels/sheet5.xml.rels><?xml version="1.0" encoding="UTF-8" standalone="yes"?>
<Relationships xmlns="http://schemas.openxmlformats.org/package/2006/relationships"><Relationship Id="rId8" Type="http://schemas.openxmlformats.org/officeDocument/2006/relationships/table" Target="../tables/table55.xml"/><Relationship Id="rId3" Type="http://schemas.openxmlformats.org/officeDocument/2006/relationships/table" Target="../tables/table50.xml"/><Relationship Id="rId7" Type="http://schemas.openxmlformats.org/officeDocument/2006/relationships/table" Target="../tables/table54.xml"/><Relationship Id="rId2" Type="http://schemas.openxmlformats.org/officeDocument/2006/relationships/table" Target="../tables/table49.xml"/><Relationship Id="rId1" Type="http://schemas.openxmlformats.org/officeDocument/2006/relationships/printerSettings" Target="../printerSettings/printerSettings1.bin"/><Relationship Id="rId6" Type="http://schemas.openxmlformats.org/officeDocument/2006/relationships/table" Target="../tables/table53.xml"/><Relationship Id="rId5" Type="http://schemas.openxmlformats.org/officeDocument/2006/relationships/table" Target="../tables/table52.xml"/><Relationship Id="rId10" Type="http://schemas.openxmlformats.org/officeDocument/2006/relationships/table" Target="../tables/table57.xml"/><Relationship Id="rId4" Type="http://schemas.openxmlformats.org/officeDocument/2006/relationships/table" Target="../tables/table51.xml"/><Relationship Id="rId9" Type="http://schemas.openxmlformats.org/officeDocument/2006/relationships/table" Target="../tables/table56.xml"/></Relationships>
</file>

<file path=xl/worksheets/_rels/sheet6.xml.rels><?xml version="1.0" encoding="UTF-8" standalone="yes"?>
<Relationships xmlns="http://schemas.openxmlformats.org/package/2006/relationships"><Relationship Id="rId8" Type="http://schemas.openxmlformats.org/officeDocument/2006/relationships/table" Target="../tables/table64.xml"/><Relationship Id="rId3" Type="http://schemas.openxmlformats.org/officeDocument/2006/relationships/table" Target="../tables/table59.xml"/><Relationship Id="rId7" Type="http://schemas.openxmlformats.org/officeDocument/2006/relationships/table" Target="../tables/table63.xml"/><Relationship Id="rId2" Type="http://schemas.openxmlformats.org/officeDocument/2006/relationships/table" Target="../tables/table58.xml"/><Relationship Id="rId1" Type="http://schemas.openxmlformats.org/officeDocument/2006/relationships/printerSettings" Target="../printerSettings/printerSettings2.bin"/><Relationship Id="rId6" Type="http://schemas.openxmlformats.org/officeDocument/2006/relationships/table" Target="../tables/table62.xml"/><Relationship Id="rId5" Type="http://schemas.openxmlformats.org/officeDocument/2006/relationships/table" Target="../tables/table61.xml"/><Relationship Id="rId10" Type="http://schemas.openxmlformats.org/officeDocument/2006/relationships/table" Target="../tables/table66.xml"/><Relationship Id="rId4" Type="http://schemas.openxmlformats.org/officeDocument/2006/relationships/table" Target="../tables/table60.xml"/><Relationship Id="rId9" Type="http://schemas.openxmlformats.org/officeDocument/2006/relationships/table" Target="../tables/table65.xml"/></Relationships>
</file>

<file path=xl/worksheets/_rels/sheet7.xml.rels><?xml version="1.0" encoding="UTF-8" standalone="yes"?>
<Relationships xmlns="http://schemas.openxmlformats.org/package/2006/relationships"><Relationship Id="rId8" Type="http://schemas.openxmlformats.org/officeDocument/2006/relationships/table" Target="../tables/table73.xml"/><Relationship Id="rId3" Type="http://schemas.openxmlformats.org/officeDocument/2006/relationships/table" Target="../tables/table68.xml"/><Relationship Id="rId7" Type="http://schemas.openxmlformats.org/officeDocument/2006/relationships/table" Target="../tables/table72.xml"/><Relationship Id="rId2" Type="http://schemas.openxmlformats.org/officeDocument/2006/relationships/table" Target="../tables/table67.xml"/><Relationship Id="rId1" Type="http://schemas.openxmlformats.org/officeDocument/2006/relationships/printerSettings" Target="../printerSettings/printerSettings3.bin"/><Relationship Id="rId6" Type="http://schemas.openxmlformats.org/officeDocument/2006/relationships/table" Target="../tables/table71.xml"/><Relationship Id="rId5" Type="http://schemas.openxmlformats.org/officeDocument/2006/relationships/table" Target="../tables/table70.xml"/><Relationship Id="rId10" Type="http://schemas.openxmlformats.org/officeDocument/2006/relationships/table" Target="../tables/table75.xml"/><Relationship Id="rId4" Type="http://schemas.openxmlformats.org/officeDocument/2006/relationships/table" Target="../tables/table69.xml"/><Relationship Id="rId9" Type="http://schemas.openxmlformats.org/officeDocument/2006/relationships/table" Target="../tables/table74.xml"/></Relationships>
</file>

<file path=xl/worksheets/_rels/sheet8.xml.rels><?xml version="1.0" encoding="UTF-8" standalone="yes"?>
<Relationships xmlns="http://schemas.openxmlformats.org/package/2006/relationships"><Relationship Id="rId8" Type="http://schemas.openxmlformats.org/officeDocument/2006/relationships/table" Target="../tables/table82.xml"/><Relationship Id="rId3" Type="http://schemas.openxmlformats.org/officeDocument/2006/relationships/table" Target="../tables/table77.xml"/><Relationship Id="rId7" Type="http://schemas.openxmlformats.org/officeDocument/2006/relationships/table" Target="../tables/table81.xml"/><Relationship Id="rId2" Type="http://schemas.openxmlformats.org/officeDocument/2006/relationships/table" Target="../tables/table76.xml"/><Relationship Id="rId1" Type="http://schemas.openxmlformats.org/officeDocument/2006/relationships/printerSettings" Target="../printerSettings/printerSettings4.bin"/><Relationship Id="rId6" Type="http://schemas.openxmlformats.org/officeDocument/2006/relationships/table" Target="../tables/table80.xml"/><Relationship Id="rId5" Type="http://schemas.openxmlformats.org/officeDocument/2006/relationships/table" Target="../tables/table79.xml"/><Relationship Id="rId10" Type="http://schemas.openxmlformats.org/officeDocument/2006/relationships/table" Target="../tables/table84.xml"/><Relationship Id="rId4" Type="http://schemas.openxmlformats.org/officeDocument/2006/relationships/table" Target="../tables/table78.xml"/><Relationship Id="rId9" Type="http://schemas.openxmlformats.org/officeDocument/2006/relationships/table" Target="../tables/table83.xml"/></Relationships>
</file>

<file path=xl/worksheets/_rels/sheet9.xml.rels><?xml version="1.0" encoding="UTF-8" standalone="yes"?>
<Relationships xmlns="http://schemas.openxmlformats.org/package/2006/relationships"><Relationship Id="rId8" Type="http://schemas.openxmlformats.org/officeDocument/2006/relationships/table" Target="../tables/table91.xml"/><Relationship Id="rId3" Type="http://schemas.openxmlformats.org/officeDocument/2006/relationships/table" Target="../tables/table86.xml"/><Relationship Id="rId7" Type="http://schemas.openxmlformats.org/officeDocument/2006/relationships/table" Target="../tables/table90.xml"/><Relationship Id="rId2" Type="http://schemas.openxmlformats.org/officeDocument/2006/relationships/table" Target="../tables/table85.xml"/><Relationship Id="rId1" Type="http://schemas.openxmlformats.org/officeDocument/2006/relationships/printerSettings" Target="../printerSettings/printerSettings5.bin"/><Relationship Id="rId6" Type="http://schemas.openxmlformats.org/officeDocument/2006/relationships/table" Target="../tables/table89.xml"/><Relationship Id="rId5" Type="http://schemas.openxmlformats.org/officeDocument/2006/relationships/table" Target="../tables/table88.xml"/><Relationship Id="rId10" Type="http://schemas.openxmlformats.org/officeDocument/2006/relationships/table" Target="../tables/table93.xml"/><Relationship Id="rId4" Type="http://schemas.openxmlformats.org/officeDocument/2006/relationships/table" Target="../tables/table87.xml"/><Relationship Id="rId9" Type="http://schemas.openxmlformats.org/officeDocument/2006/relationships/table" Target="../tables/table9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63B9E-4F7C-4937-ADB8-B588909F0351}">
  <sheetPr>
    <tabColor theme="4" tint="0.79998168889431442"/>
  </sheetPr>
  <dimension ref="A1:I51"/>
  <sheetViews>
    <sheetView zoomScale="85" zoomScaleNormal="85" workbookViewId="0">
      <selection activeCell="A38" sqref="A38:I51"/>
    </sheetView>
  </sheetViews>
  <sheetFormatPr defaultRowHeight="16.5" x14ac:dyDescent="0.3"/>
  <sheetData>
    <row r="1" spans="1:9" x14ac:dyDescent="0.3">
      <c r="A1" t="s">
        <v>188</v>
      </c>
    </row>
    <row r="2" spans="1:9" x14ac:dyDescent="0.3">
      <c r="A2" t="s">
        <v>153</v>
      </c>
      <c r="D2" t="s">
        <v>2</v>
      </c>
      <c r="F2" s="4" t="s">
        <v>3</v>
      </c>
    </row>
    <row r="3" spans="1:9" x14ac:dyDescent="0.3">
      <c r="A3" s="72" t="s">
        <v>4</v>
      </c>
      <c r="B3" s="73" t="s">
        <v>5</v>
      </c>
      <c r="C3" s="73" t="s">
        <v>6</v>
      </c>
      <c r="D3" s="74" t="s">
        <v>7</v>
      </c>
      <c r="F3" s="72" t="s">
        <v>4</v>
      </c>
      <c r="G3" s="73" t="s">
        <v>5</v>
      </c>
      <c r="H3" s="73" t="s">
        <v>6</v>
      </c>
      <c r="I3" s="74" t="s">
        <v>7</v>
      </c>
    </row>
    <row r="4" spans="1:9" x14ac:dyDescent="0.3">
      <c r="A4" s="75" t="s">
        <v>8</v>
      </c>
      <c r="B4" s="76">
        <v>2</v>
      </c>
      <c r="C4" s="76">
        <v>2.5</v>
      </c>
      <c r="D4" s="77">
        <v>2.2000000000000002</v>
      </c>
      <c r="F4" s="78"/>
      <c r="G4" s="76">
        <v>7.4</v>
      </c>
      <c r="H4" s="76" t="s">
        <v>189</v>
      </c>
      <c r="I4" s="76" t="s">
        <v>190</v>
      </c>
    </row>
    <row r="5" spans="1:9" x14ac:dyDescent="0.3">
      <c r="A5" s="75" t="s">
        <v>9</v>
      </c>
      <c r="B5" s="76">
        <v>1.6</v>
      </c>
      <c r="C5" s="76">
        <v>1.5</v>
      </c>
      <c r="D5" s="77">
        <v>1.6</v>
      </c>
    </row>
    <row r="6" spans="1:9" x14ac:dyDescent="0.3">
      <c r="A6" s="79" t="s">
        <v>10</v>
      </c>
      <c r="B6" s="80">
        <v>0.6</v>
      </c>
      <c r="C6" s="80">
        <v>0.7</v>
      </c>
      <c r="D6" s="81">
        <v>0.5</v>
      </c>
      <c r="E6" t="s">
        <v>154</v>
      </c>
      <c r="F6" s="4" t="s">
        <v>11</v>
      </c>
      <c r="I6" s="4" t="s">
        <v>12</v>
      </c>
    </row>
    <row r="7" spans="1:9" x14ac:dyDescent="0.3">
      <c r="F7" s="72" t="s">
        <v>4</v>
      </c>
      <c r="G7" s="73" t="s">
        <v>5</v>
      </c>
      <c r="H7" s="73" t="s">
        <v>6</v>
      </c>
      <c r="I7" s="74" t="s">
        <v>7</v>
      </c>
    </row>
    <row r="8" spans="1:9" x14ac:dyDescent="0.3">
      <c r="A8" s="4" t="s">
        <v>16</v>
      </c>
      <c r="D8" s="4" t="s">
        <v>23</v>
      </c>
      <c r="F8" s="82"/>
      <c r="G8" s="76">
        <v>46.5</v>
      </c>
      <c r="H8" s="76">
        <v>51</v>
      </c>
      <c r="I8" s="76">
        <v>49.5</v>
      </c>
    </row>
    <row r="9" spans="1:9" x14ac:dyDescent="0.3">
      <c r="A9" s="72" t="s">
        <v>4</v>
      </c>
      <c r="B9" s="73" t="s">
        <v>5</v>
      </c>
      <c r="C9" s="73" t="s">
        <v>6</v>
      </c>
      <c r="D9" s="74" t="s">
        <v>7</v>
      </c>
    </row>
    <row r="10" spans="1:9" x14ac:dyDescent="0.3">
      <c r="A10" s="75" t="s">
        <v>8</v>
      </c>
      <c r="B10" s="76">
        <v>39</v>
      </c>
      <c r="C10" s="76">
        <v>40</v>
      </c>
      <c r="D10" s="77">
        <v>42</v>
      </c>
      <c r="F10" s="4" t="s">
        <v>14</v>
      </c>
      <c r="I10" s="4" t="s">
        <v>15</v>
      </c>
    </row>
    <row r="11" spans="1:9" x14ac:dyDescent="0.3">
      <c r="A11" s="75" t="s">
        <v>9</v>
      </c>
      <c r="B11" s="76">
        <v>38</v>
      </c>
      <c r="C11" s="76">
        <v>38</v>
      </c>
      <c r="D11" s="77">
        <v>40</v>
      </c>
      <c r="F11" s="72" t="s">
        <v>4</v>
      </c>
      <c r="G11" s="73" t="s">
        <v>5</v>
      </c>
      <c r="H11" s="73" t="s">
        <v>6</v>
      </c>
      <c r="I11" s="74" t="s">
        <v>7</v>
      </c>
    </row>
    <row r="12" spans="1:9" x14ac:dyDescent="0.3">
      <c r="A12" s="79" t="s">
        <v>10</v>
      </c>
      <c r="B12" s="80">
        <v>36</v>
      </c>
      <c r="C12" s="80">
        <v>37</v>
      </c>
      <c r="D12" s="81">
        <v>39</v>
      </c>
      <c r="F12" s="82"/>
      <c r="G12" s="76">
        <v>9</v>
      </c>
      <c r="H12" s="76">
        <v>8.8000000000000007</v>
      </c>
      <c r="I12" s="76">
        <v>8.6</v>
      </c>
    </row>
    <row r="13" spans="1:9" x14ac:dyDescent="0.3">
      <c r="A13" s="17" t="s">
        <v>19</v>
      </c>
      <c r="B13" s="18"/>
      <c r="C13" s="18"/>
      <c r="D13" s="19" t="s">
        <v>23</v>
      </c>
    </row>
    <row r="14" spans="1:9" x14ac:dyDescent="0.3">
      <c r="A14" s="72" t="s">
        <v>4</v>
      </c>
      <c r="B14" s="73" t="s">
        <v>5</v>
      </c>
      <c r="C14" s="73" t="s">
        <v>6</v>
      </c>
      <c r="D14" s="74" t="s">
        <v>7</v>
      </c>
      <c r="F14" s="4" t="s">
        <v>17</v>
      </c>
      <c r="I14" s="4" t="s">
        <v>18</v>
      </c>
    </row>
    <row r="15" spans="1:9" x14ac:dyDescent="0.3">
      <c r="A15" s="75" t="s">
        <v>8</v>
      </c>
      <c r="B15" s="76">
        <v>10.199999999999999</v>
      </c>
      <c r="C15" s="76">
        <v>10</v>
      </c>
      <c r="D15" s="77">
        <v>11.2</v>
      </c>
      <c r="F15" s="72" t="s">
        <v>4</v>
      </c>
      <c r="G15" s="73" t="s">
        <v>5</v>
      </c>
      <c r="H15" s="73" t="s">
        <v>6</v>
      </c>
      <c r="I15" s="74" t="s">
        <v>7</v>
      </c>
    </row>
    <row r="16" spans="1:9" x14ac:dyDescent="0.3">
      <c r="A16" s="75" t="s">
        <v>9</v>
      </c>
      <c r="B16" s="76">
        <v>9.6999999999999993</v>
      </c>
      <c r="C16" s="76">
        <v>8.8000000000000007</v>
      </c>
      <c r="D16" s="77">
        <v>10</v>
      </c>
      <c r="F16" s="82"/>
      <c r="G16" s="76">
        <v>250</v>
      </c>
      <c r="H16" s="76">
        <v>220</v>
      </c>
      <c r="I16" s="76">
        <v>240</v>
      </c>
    </row>
    <row r="17" spans="1:9" x14ac:dyDescent="0.3">
      <c r="A17" s="79" t="s">
        <v>10</v>
      </c>
      <c r="B17" s="80">
        <v>8.6999999999999993</v>
      </c>
      <c r="C17" s="80">
        <v>8.5</v>
      </c>
      <c r="D17" s="81">
        <v>9.5</v>
      </c>
    </row>
    <row r="18" spans="1:9" x14ac:dyDescent="0.3">
      <c r="F18" s="4" t="s">
        <v>140</v>
      </c>
      <c r="I18" s="4" t="s">
        <v>155</v>
      </c>
    </row>
    <row r="19" spans="1:9" x14ac:dyDescent="0.3">
      <c r="A19" s="4" t="s">
        <v>20</v>
      </c>
      <c r="D19" t="s">
        <v>21</v>
      </c>
      <c r="F19" s="72" t="s">
        <v>4</v>
      </c>
      <c r="G19" s="73" t="s">
        <v>5</v>
      </c>
      <c r="H19" s="73" t="s">
        <v>6</v>
      </c>
      <c r="I19" s="74" t="s">
        <v>7</v>
      </c>
    </row>
    <row r="20" spans="1:9" x14ac:dyDescent="0.3">
      <c r="A20" s="72" t="s">
        <v>4</v>
      </c>
      <c r="B20" s="73" t="s">
        <v>5</v>
      </c>
      <c r="C20" s="73" t="s">
        <v>6</v>
      </c>
      <c r="D20" s="74" t="s">
        <v>7</v>
      </c>
      <c r="F20" s="83"/>
      <c r="G20" s="76">
        <v>34.299999999999997</v>
      </c>
      <c r="H20" s="76">
        <v>37.6</v>
      </c>
      <c r="I20" s="76">
        <v>36.700000000000003</v>
      </c>
    </row>
    <row r="21" spans="1:9" x14ac:dyDescent="0.3">
      <c r="A21" s="75" t="s">
        <v>8</v>
      </c>
      <c r="B21" s="76">
        <v>4.1500000000000004</v>
      </c>
      <c r="C21" s="76">
        <v>4.2</v>
      </c>
      <c r="D21" s="77">
        <v>4.25</v>
      </c>
    </row>
    <row r="22" spans="1:9" x14ac:dyDescent="0.3">
      <c r="A22" s="75" t="s">
        <v>9</v>
      </c>
      <c r="B22" s="76">
        <v>3.95</v>
      </c>
      <c r="C22" s="76">
        <v>4.05</v>
      </c>
      <c r="D22" s="77">
        <v>4.0999999999999996</v>
      </c>
      <c r="F22" s="4" t="s">
        <v>142</v>
      </c>
      <c r="I22" s="4" t="s">
        <v>156</v>
      </c>
    </row>
    <row r="23" spans="1:9" x14ac:dyDescent="0.3">
      <c r="A23" s="79" t="s">
        <v>10</v>
      </c>
      <c r="B23" s="80">
        <v>3.85</v>
      </c>
      <c r="C23" s="80">
        <v>3.93</v>
      </c>
      <c r="D23" s="81">
        <v>3.98</v>
      </c>
      <c r="F23" s="72" t="s">
        <v>4</v>
      </c>
      <c r="G23" s="73" t="s">
        <v>5</v>
      </c>
      <c r="H23" s="73" t="s">
        <v>6</v>
      </c>
      <c r="I23" s="74" t="s">
        <v>7</v>
      </c>
    </row>
    <row r="24" spans="1:9" x14ac:dyDescent="0.3">
      <c r="A24" s="4" t="s">
        <v>157</v>
      </c>
      <c r="B24" s="4"/>
      <c r="C24" s="4"/>
      <c r="D24" s="4" t="s">
        <v>15</v>
      </c>
      <c r="F24" s="83"/>
      <c r="G24" s="76">
        <v>17.5</v>
      </c>
      <c r="H24" s="76">
        <v>17</v>
      </c>
      <c r="I24" s="76">
        <v>16.5</v>
      </c>
    </row>
    <row r="25" spans="1:9" x14ac:dyDescent="0.3">
      <c r="A25" s="72" t="s">
        <v>4</v>
      </c>
      <c r="B25" s="73" t="s">
        <v>5</v>
      </c>
      <c r="C25" s="73" t="s">
        <v>6</v>
      </c>
      <c r="D25" s="74" t="s">
        <v>7</v>
      </c>
    </row>
    <row r="26" spans="1:9" x14ac:dyDescent="0.3">
      <c r="A26" s="75" t="s">
        <v>8</v>
      </c>
      <c r="B26" s="76">
        <v>0.72</v>
      </c>
      <c r="C26" s="76">
        <v>0.72</v>
      </c>
      <c r="D26" s="77">
        <v>0.74</v>
      </c>
    </row>
    <row r="27" spans="1:9" x14ac:dyDescent="0.3">
      <c r="A27" s="75" t="s">
        <v>9</v>
      </c>
      <c r="B27" s="76">
        <v>0.68</v>
      </c>
      <c r="C27" s="76">
        <v>0.68</v>
      </c>
      <c r="D27" s="77">
        <v>0.68</v>
      </c>
    </row>
    <row r="28" spans="1:9" x14ac:dyDescent="0.3">
      <c r="A28" s="79" t="s">
        <v>10</v>
      </c>
      <c r="B28" s="80">
        <v>0.57999999999999996</v>
      </c>
      <c r="C28" s="80">
        <v>0.65</v>
      </c>
      <c r="D28" s="81">
        <v>0.57999999999999996</v>
      </c>
    </row>
    <row r="30" spans="1:9" x14ac:dyDescent="0.3">
      <c r="A30" s="4" t="s">
        <v>158</v>
      </c>
      <c r="B30" s="4"/>
      <c r="C30" s="4"/>
      <c r="D30" s="4" t="s">
        <v>23</v>
      </c>
    </row>
    <row r="31" spans="1:9" x14ac:dyDescent="0.3">
      <c r="A31" s="72" t="s">
        <v>4</v>
      </c>
      <c r="B31" s="73" t="s">
        <v>5</v>
      </c>
      <c r="C31" s="73" t="s">
        <v>6</v>
      </c>
      <c r="D31" s="74" t="s">
        <v>7</v>
      </c>
      <c r="G31" s="56"/>
    </row>
    <row r="32" spans="1:9" x14ac:dyDescent="0.3">
      <c r="A32" s="75" t="s">
        <v>8</v>
      </c>
      <c r="B32" s="76">
        <v>0.08</v>
      </c>
      <c r="C32" s="76">
        <v>8.2000000000000003E-2</v>
      </c>
      <c r="D32" s="77">
        <v>7.8E-2</v>
      </c>
      <c r="G32" s="57"/>
    </row>
    <row r="33" spans="1:9" x14ac:dyDescent="0.3">
      <c r="A33" s="75" t="s">
        <v>9</v>
      </c>
      <c r="B33" s="76">
        <v>5.7000000000000002E-2</v>
      </c>
      <c r="C33" s="76">
        <v>6.0999999999999999E-2</v>
      </c>
      <c r="D33" s="77">
        <v>5.8000000000000003E-2</v>
      </c>
      <c r="G33" s="58"/>
    </row>
    <row r="34" spans="1:9" x14ac:dyDescent="0.3">
      <c r="A34" s="79" t="s">
        <v>10</v>
      </c>
      <c r="B34" s="80">
        <v>4.4999999999999998E-2</v>
      </c>
      <c r="C34" s="80">
        <v>4.9000000000000002E-2</v>
      </c>
      <c r="D34" s="81">
        <v>4.8000000000000001E-2</v>
      </c>
      <c r="G34" s="59"/>
    </row>
    <row r="37" spans="1:9" x14ac:dyDescent="0.3">
      <c r="A37" s="34" t="s">
        <v>133</v>
      </c>
    </row>
    <row r="38" spans="1:9" x14ac:dyDescent="0.3">
      <c r="A38" s="85" t="s">
        <v>192</v>
      </c>
      <c r="B38" s="86"/>
      <c r="C38" s="86"/>
      <c r="D38" s="86"/>
      <c r="E38" s="86"/>
      <c r="F38" s="86"/>
      <c r="G38" s="86"/>
      <c r="H38" s="86"/>
      <c r="I38" s="87"/>
    </row>
    <row r="39" spans="1:9" x14ac:dyDescent="0.3">
      <c r="A39" s="88"/>
      <c r="B39" s="89"/>
      <c r="C39" s="89"/>
      <c r="D39" s="89"/>
      <c r="E39" s="89"/>
      <c r="F39" s="89"/>
      <c r="G39" s="89"/>
      <c r="H39" s="89"/>
      <c r="I39" s="90"/>
    </row>
    <row r="40" spans="1:9" x14ac:dyDescent="0.3">
      <c r="A40" s="88"/>
      <c r="B40" s="89"/>
      <c r="C40" s="89"/>
      <c r="D40" s="89"/>
      <c r="E40" s="89"/>
      <c r="F40" s="89"/>
      <c r="G40" s="89"/>
      <c r="H40" s="89"/>
      <c r="I40" s="90"/>
    </row>
    <row r="41" spans="1:9" x14ac:dyDescent="0.3">
      <c r="A41" s="88"/>
      <c r="B41" s="89"/>
      <c r="C41" s="89"/>
      <c r="D41" s="89"/>
      <c r="E41" s="89"/>
      <c r="F41" s="89"/>
      <c r="G41" s="89"/>
      <c r="H41" s="89"/>
      <c r="I41" s="90"/>
    </row>
    <row r="42" spans="1:9" x14ac:dyDescent="0.3">
      <c r="A42" s="88"/>
      <c r="B42" s="89"/>
      <c r="C42" s="89"/>
      <c r="D42" s="89"/>
      <c r="E42" s="89"/>
      <c r="F42" s="89"/>
      <c r="G42" s="89"/>
      <c r="H42" s="89"/>
      <c r="I42" s="90"/>
    </row>
    <row r="43" spans="1:9" x14ac:dyDescent="0.3">
      <c r="A43" s="88"/>
      <c r="B43" s="89"/>
      <c r="C43" s="89"/>
      <c r="D43" s="89"/>
      <c r="E43" s="89"/>
      <c r="F43" s="89"/>
      <c r="G43" s="89"/>
      <c r="H43" s="89"/>
      <c r="I43" s="90"/>
    </row>
    <row r="44" spans="1:9" x14ac:dyDescent="0.3">
      <c r="A44" s="88"/>
      <c r="B44" s="89"/>
      <c r="C44" s="89"/>
      <c r="D44" s="89"/>
      <c r="E44" s="89"/>
      <c r="F44" s="89"/>
      <c r="G44" s="89"/>
      <c r="H44" s="89"/>
      <c r="I44" s="90"/>
    </row>
    <row r="45" spans="1:9" x14ac:dyDescent="0.3">
      <c r="A45" s="88"/>
      <c r="B45" s="89"/>
      <c r="C45" s="89"/>
      <c r="D45" s="89"/>
      <c r="E45" s="89"/>
      <c r="F45" s="89"/>
      <c r="G45" s="89"/>
      <c r="H45" s="89"/>
      <c r="I45" s="90"/>
    </row>
    <row r="46" spans="1:9" x14ac:dyDescent="0.3">
      <c r="A46" s="88"/>
      <c r="B46" s="89"/>
      <c r="C46" s="89"/>
      <c r="D46" s="89"/>
      <c r="E46" s="89"/>
      <c r="F46" s="89"/>
      <c r="G46" s="89"/>
      <c r="H46" s="89"/>
      <c r="I46" s="90"/>
    </row>
    <row r="47" spans="1:9" x14ac:dyDescent="0.3">
      <c r="A47" s="88"/>
      <c r="B47" s="89"/>
      <c r="C47" s="89"/>
      <c r="D47" s="89"/>
      <c r="E47" s="89"/>
      <c r="F47" s="89"/>
      <c r="G47" s="89"/>
      <c r="H47" s="89"/>
      <c r="I47" s="90"/>
    </row>
    <row r="48" spans="1:9" x14ac:dyDescent="0.3">
      <c r="A48" s="88"/>
      <c r="B48" s="89"/>
      <c r="C48" s="89"/>
      <c r="D48" s="89"/>
      <c r="E48" s="89"/>
      <c r="F48" s="89"/>
      <c r="G48" s="89"/>
      <c r="H48" s="89"/>
      <c r="I48" s="90"/>
    </row>
    <row r="49" spans="1:9" x14ac:dyDescent="0.3">
      <c r="A49" s="88"/>
      <c r="B49" s="89"/>
      <c r="C49" s="89"/>
      <c r="D49" s="89"/>
      <c r="E49" s="89"/>
      <c r="F49" s="89"/>
      <c r="G49" s="89"/>
      <c r="H49" s="89"/>
      <c r="I49" s="90"/>
    </row>
    <row r="50" spans="1:9" x14ac:dyDescent="0.3">
      <c r="A50" s="88"/>
      <c r="B50" s="89"/>
      <c r="C50" s="89"/>
      <c r="D50" s="89"/>
      <c r="E50" s="89"/>
      <c r="F50" s="89"/>
      <c r="G50" s="89"/>
      <c r="H50" s="89"/>
      <c r="I50" s="90"/>
    </row>
    <row r="51" spans="1:9" x14ac:dyDescent="0.3">
      <c r="A51" s="91"/>
      <c r="B51" s="92"/>
      <c r="C51" s="92"/>
      <c r="D51" s="92"/>
      <c r="E51" s="92"/>
      <c r="F51" s="92"/>
      <c r="G51" s="92"/>
      <c r="H51" s="92"/>
      <c r="I51" s="93"/>
    </row>
  </sheetData>
  <mergeCells count="1">
    <mergeCell ref="A38:I51"/>
  </mergeCells>
  <phoneticPr fontId="1" type="noConversion"/>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O55"/>
  <sheetViews>
    <sheetView topLeftCell="A19" zoomScale="115" zoomScaleNormal="115" workbookViewId="0">
      <selection activeCell="K56" sqref="K56"/>
    </sheetView>
  </sheetViews>
  <sheetFormatPr defaultRowHeight="16.5" x14ac:dyDescent="0.3"/>
  <cols>
    <col min="14" max="14" width="12.375" bestFit="1" customWidth="1"/>
    <col min="15" max="15" width="14.25" bestFit="1" customWidth="1"/>
    <col min="20" max="20" width="22.625" bestFit="1" customWidth="1"/>
    <col min="21" max="22" width="21.125" bestFit="1" customWidth="1"/>
    <col min="23" max="23" width="13.625" bestFit="1" customWidth="1"/>
    <col min="24" max="25" width="13.625" customWidth="1"/>
    <col min="26" max="26" width="13.875" bestFit="1" customWidth="1"/>
    <col min="28" max="28" width="12.375" bestFit="1" customWidth="1"/>
  </cols>
  <sheetData>
    <row r="1" spans="1:9" x14ac:dyDescent="0.3">
      <c r="A1" t="s">
        <v>0</v>
      </c>
    </row>
    <row r="2" spans="1:9" x14ac:dyDescent="0.3">
      <c r="A2" t="s">
        <v>1</v>
      </c>
      <c r="D2" t="s">
        <v>2</v>
      </c>
      <c r="F2" s="4" t="s">
        <v>3</v>
      </c>
    </row>
    <row r="3" spans="1:9" x14ac:dyDescent="0.3">
      <c r="A3" s="5" t="s">
        <v>4</v>
      </c>
      <c r="B3" s="1" t="s">
        <v>5</v>
      </c>
      <c r="C3" s="15" t="s">
        <v>6</v>
      </c>
      <c r="D3" s="16" t="s">
        <v>7</v>
      </c>
      <c r="F3" s="5" t="s">
        <v>4</v>
      </c>
      <c r="G3" s="8" t="s">
        <v>5</v>
      </c>
      <c r="H3" s="8" t="s">
        <v>6</v>
      </c>
      <c r="I3" s="9" t="s">
        <v>7</v>
      </c>
    </row>
    <row r="4" spans="1:9" x14ac:dyDescent="0.3">
      <c r="A4" s="10" t="s">
        <v>8</v>
      </c>
      <c r="B4" s="7">
        <v>-13.6</v>
      </c>
      <c r="C4" s="7">
        <v>-1.32</v>
      </c>
      <c r="D4" s="12">
        <v>-3.42</v>
      </c>
      <c r="F4" s="6"/>
      <c r="G4" s="7">
        <v>7.1</v>
      </c>
      <c r="H4" s="7">
        <v>7.34</v>
      </c>
      <c r="I4" s="7">
        <v>7.31</v>
      </c>
    </row>
    <row r="5" spans="1:9" x14ac:dyDescent="0.3">
      <c r="A5" s="10" t="s">
        <v>9</v>
      </c>
      <c r="B5" s="7">
        <v>2.34</v>
      </c>
      <c r="C5" s="7">
        <v>-0.86</v>
      </c>
      <c r="D5" s="12">
        <v>-12.45</v>
      </c>
    </row>
    <row r="6" spans="1:9" x14ac:dyDescent="0.3">
      <c r="A6" s="11" t="s">
        <v>10</v>
      </c>
      <c r="B6" s="13">
        <v>-3.42</v>
      </c>
      <c r="C6" s="13">
        <v>-0.24</v>
      </c>
      <c r="D6" s="14">
        <v>9.93</v>
      </c>
      <c r="F6" s="4" t="s">
        <v>11</v>
      </c>
      <c r="I6" s="4" t="s">
        <v>12</v>
      </c>
    </row>
    <row r="7" spans="1:9" x14ac:dyDescent="0.3">
      <c r="F7" s="5" t="s">
        <v>4</v>
      </c>
      <c r="G7" s="1" t="s">
        <v>5</v>
      </c>
      <c r="H7" s="1" t="s">
        <v>6</v>
      </c>
      <c r="I7" s="2" t="s">
        <v>7</v>
      </c>
    </row>
    <row r="8" spans="1:9" x14ac:dyDescent="0.3">
      <c r="A8" t="s">
        <v>13</v>
      </c>
      <c r="D8" t="s">
        <v>2</v>
      </c>
      <c r="F8" s="3"/>
      <c r="G8" s="7">
        <v>26.15</v>
      </c>
      <c r="H8" s="7">
        <v>25.08</v>
      </c>
      <c r="I8" s="7">
        <v>30.72</v>
      </c>
    </row>
    <row r="9" spans="1:9" x14ac:dyDescent="0.3">
      <c r="A9" s="5" t="s">
        <v>4</v>
      </c>
      <c r="B9" s="1" t="s">
        <v>5</v>
      </c>
      <c r="C9" s="15" t="s">
        <v>6</v>
      </c>
      <c r="D9" s="16" t="s">
        <v>7</v>
      </c>
    </row>
    <row r="10" spans="1:9" x14ac:dyDescent="0.3">
      <c r="A10" s="10" t="s">
        <v>8</v>
      </c>
      <c r="B10" s="7"/>
      <c r="C10" s="7">
        <v>6.33</v>
      </c>
      <c r="D10" s="12">
        <v>-13.35</v>
      </c>
      <c r="F10" s="4" t="s">
        <v>14</v>
      </c>
      <c r="I10" s="4" t="s">
        <v>15</v>
      </c>
    </row>
    <row r="11" spans="1:9" x14ac:dyDescent="0.3">
      <c r="A11" s="10" t="s">
        <v>9</v>
      </c>
      <c r="B11" s="7">
        <v>-7.03</v>
      </c>
      <c r="C11" s="7">
        <v>-7.5</v>
      </c>
      <c r="D11" s="12">
        <v>-13</v>
      </c>
      <c r="F11" s="5" t="s">
        <v>4</v>
      </c>
      <c r="G11" s="1" t="s">
        <v>5</v>
      </c>
      <c r="H11" s="1" t="s">
        <v>6</v>
      </c>
      <c r="I11" s="2" t="s">
        <v>7</v>
      </c>
    </row>
    <row r="12" spans="1:9" x14ac:dyDescent="0.3">
      <c r="A12" s="11" t="s">
        <v>10</v>
      </c>
      <c r="B12" s="13">
        <v>-2.2999999999999998</v>
      </c>
      <c r="C12" s="13">
        <v>-4.28</v>
      </c>
      <c r="D12" s="14">
        <v>-1.26</v>
      </c>
      <c r="F12" s="3"/>
      <c r="G12" s="7">
        <v>14.49</v>
      </c>
      <c r="H12" s="7">
        <v>15.42</v>
      </c>
      <c r="I12" s="7">
        <v>10.01</v>
      </c>
    </row>
    <row r="14" spans="1:9" x14ac:dyDescent="0.3">
      <c r="A14" s="4" t="s">
        <v>16</v>
      </c>
      <c r="D14" s="4" t="s">
        <v>23</v>
      </c>
      <c r="F14" s="4" t="s">
        <v>17</v>
      </c>
      <c r="I14" s="4" t="s">
        <v>18</v>
      </c>
    </row>
    <row r="15" spans="1:9" x14ac:dyDescent="0.3">
      <c r="A15" s="5" t="s">
        <v>4</v>
      </c>
      <c r="B15" s="1" t="s">
        <v>5</v>
      </c>
      <c r="C15" s="15" t="s">
        <v>6</v>
      </c>
      <c r="D15" s="16" t="s">
        <v>7</v>
      </c>
      <c r="F15" s="5" t="s">
        <v>4</v>
      </c>
      <c r="G15" s="1" t="s">
        <v>5</v>
      </c>
      <c r="H15" s="1" t="s">
        <v>6</v>
      </c>
      <c r="I15" s="2" t="s">
        <v>7</v>
      </c>
    </row>
    <row r="16" spans="1:9" x14ac:dyDescent="0.3">
      <c r="A16" s="10" t="s">
        <v>8</v>
      </c>
      <c r="B16" s="7">
        <v>105</v>
      </c>
      <c r="C16" s="7">
        <v>100</v>
      </c>
      <c r="D16" s="12">
        <v>88</v>
      </c>
      <c r="F16" s="3"/>
      <c r="G16" s="7">
        <v>33</v>
      </c>
      <c r="H16" s="7">
        <v>47</v>
      </c>
      <c r="I16" s="7">
        <v>38</v>
      </c>
    </row>
    <row r="17" spans="1:9" x14ac:dyDescent="0.3">
      <c r="A17" s="10" t="s">
        <v>9</v>
      </c>
      <c r="B17" s="7">
        <v>98</v>
      </c>
      <c r="C17" s="7">
        <v>98</v>
      </c>
      <c r="D17" s="12">
        <v>85</v>
      </c>
    </row>
    <row r="18" spans="1:9" x14ac:dyDescent="0.3">
      <c r="A18" s="11" t="s">
        <v>10</v>
      </c>
      <c r="B18" s="13">
        <v>95</v>
      </c>
      <c r="C18" s="13">
        <v>97</v>
      </c>
      <c r="D18" s="14">
        <v>84</v>
      </c>
    </row>
    <row r="20" spans="1:9" x14ac:dyDescent="0.3">
      <c r="A20" s="17" t="s">
        <v>19</v>
      </c>
      <c r="B20" s="18"/>
      <c r="C20" s="18"/>
      <c r="D20" s="19" t="s">
        <v>23</v>
      </c>
      <c r="F20" s="4" t="s">
        <v>22</v>
      </c>
      <c r="G20" s="4"/>
      <c r="H20" s="4"/>
      <c r="I20" s="4" t="s">
        <v>23</v>
      </c>
    </row>
    <row r="21" spans="1:9" x14ac:dyDescent="0.3">
      <c r="A21" s="5" t="s">
        <v>4</v>
      </c>
      <c r="B21" s="1" t="s">
        <v>5</v>
      </c>
      <c r="C21" s="15" t="s">
        <v>6</v>
      </c>
      <c r="D21" s="16" t="s">
        <v>7</v>
      </c>
      <c r="F21" s="5" t="s">
        <v>4</v>
      </c>
      <c r="G21" s="1" t="s">
        <v>5</v>
      </c>
      <c r="H21" s="1" t="s">
        <v>6</v>
      </c>
      <c r="I21" s="2" t="s">
        <v>7</v>
      </c>
    </row>
    <row r="22" spans="1:9" x14ac:dyDescent="0.3">
      <c r="A22" s="10" t="s">
        <v>8</v>
      </c>
      <c r="B22" s="7">
        <v>70</v>
      </c>
      <c r="C22" s="7">
        <v>60</v>
      </c>
      <c r="D22" s="12">
        <v>50</v>
      </c>
      <c r="F22" s="10" t="s">
        <v>8</v>
      </c>
      <c r="G22" s="7">
        <v>1.7999999999999999E-2</v>
      </c>
      <c r="H22" s="7">
        <v>3.7999999999999999E-2</v>
      </c>
      <c r="I22" s="12">
        <v>6.0999999999999999E-2</v>
      </c>
    </row>
    <row r="23" spans="1:9" x14ac:dyDescent="0.3">
      <c r="A23" s="10" t="s">
        <v>9</v>
      </c>
      <c r="B23" s="7">
        <v>60</v>
      </c>
      <c r="C23" s="7">
        <v>50</v>
      </c>
      <c r="D23" s="12">
        <v>45</v>
      </c>
      <c r="F23" s="10" t="s">
        <v>9</v>
      </c>
      <c r="G23" s="7">
        <v>9.4E-2</v>
      </c>
      <c r="H23" s="7">
        <v>0.12</v>
      </c>
      <c r="I23" s="12">
        <v>7.8E-2</v>
      </c>
    </row>
    <row r="24" spans="1:9" x14ac:dyDescent="0.3">
      <c r="A24" s="11" t="s">
        <v>10</v>
      </c>
      <c r="B24" s="13">
        <v>55</v>
      </c>
      <c r="C24" s="13">
        <v>47</v>
      </c>
      <c r="D24" s="14">
        <v>43</v>
      </c>
      <c r="F24" s="11" t="s">
        <v>10</v>
      </c>
      <c r="G24" s="13">
        <v>0.114</v>
      </c>
      <c r="H24" s="13">
        <v>3.9E-2</v>
      </c>
      <c r="I24" s="14">
        <v>5.7000000000000002E-2</v>
      </c>
    </row>
    <row r="26" spans="1:9" x14ac:dyDescent="0.3">
      <c r="A26" t="s">
        <v>20</v>
      </c>
      <c r="D26" t="s">
        <v>21</v>
      </c>
      <c r="F26" t="s">
        <v>140</v>
      </c>
      <c r="I26" s="4" t="s">
        <v>141</v>
      </c>
    </row>
    <row r="27" spans="1:9" x14ac:dyDescent="0.3">
      <c r="A27" s="20" t="s">
        <v>4</v>
      </c>
      <c r="B27" s="21" t="s">
        <v>5</v>
      </c>
      <c r="C27" s="22" t="s">
        <v>6</v>
      </c>
      <c r="D27" s="22" t="s">
        <v>7</v>
      </c>
      <c r="F27" s="5" t="s">
        <v>4</v>
      </c>
      <c r="G27" s="1" t="s">
        <v>5</v>
      </c>
      <c r="H27" s="1" t="s">
        <v>6</v>
      </c>
      <c r="I27" s="2" t="s">
        <v>7</v>
      </c>
    </row>
    <row r="28" spans="1:9" x14ac:dyDescent="0.3">
      <c r="A28" s="23" t="s">
        <v>8</v>
      </c>
      <c r="B28" s="25">
        <v>4.54</v>
      </c>
      <c r="C28" s="25">
        <v>4.3099999999999996</v>
      </c>
      <c r="D28" s="25">
        <v>4.9160000000000004</v>
      </c>
      <c r="F28" s="50"/>
      <c r="G28" s="7">
        <v>20.13</v>
      </c>
      <c r="H28" s="7">
        <v>19.190000000000001</v>
      </c>
      <c r="I28" s="7">
        <v>24.05</v>
      </c>
    </row>
    <row r="29" spans="1:9" x14ac:dyDescent="0.3">
      <c r="A29" s="23" t="s">
        <v>9</v>
      </c>
      <c r="B29" s="25">
        <v>3.794</v>
      </c>
      <c r="C29" s="25">
        <v>4.3419999999999996</v>
      </c>
      <c r="D29" s="25">
        <v>5.266</v>
      </c>
    </row>
    <row r="30" spans="1:9" x14ac:dyDescent="0.3">
      <c r="A30" s="24" t="s">
        <v>10</v>
      </c>
      <c r="B30" s="26">
        <v>4.4859999999999998</v>
      </c>
      <c r="C30" s="26">
        <v>3.8039999999999998</v>
      </c>
      <c r="D30" s="26">
        <v>6.3</v>
      </c>
      <c r="E30" s="4"/>
    </row>
    <row r="31" spans="1:9" x14ac:dyDescent="0.3">
      <c r="A31" s="4"/>
      <c r="B31" s="4"/>
      <c r="C31" s="4"/>
      <c r="D31" s="4"/>
      <c r="E31" s="4"/>
    </row>
    <row r="33" spans="1:15" x14ac:dyDescent="0.3">
      <c r="A33" s="4" t="s">
        <v>24</v>
      </c>
      <c r="B33" s="4"/>
      <c r="C33" s="4"/>
      <c r="D33" s="4" t="s">
        <v>15</v>
      </c>
      <c r="F33" t="s">
        <v>142</v>
      </c>
      <c r="I33" s="4" t="s">
        <v>143</v>
      </c>
    </row>
    <row r="34" spans="1:15" x14ac:dyDescent="0.3">
      <c r="A34" s="5" t="s">
        <v>25</v>
      </c>
      <c r="B34" s="1" t="s">
        <v>26</v>
      </c>
      <c r="C34" s="1" t="s">
        <v>27</v>
      </c>
      <c r="D34" s="2" t="s">
        <v>28</v>
      </c>
      <c r="F34" s="5" t="s">
        <v>4</v>
      </c>
      <c r="G34" s="1" t="s">
        <v>5</v>
      </c>
      <c r="H34" s="1" t="s">
        <v>6</v>
      </c>
      <c r="I34" s="2" t="s">
        <v>7</v>
      </c>
    </row>
    <row r="35" spans="1:15" x14ac:dyDescent="0.3">
      <c r="A35" s="10" t="s">
        <v>29</v>
      </c>
      <c r="B35" s="7">
        <v>3.59</v>
      </c>
      <c r="C35" s="7">
        <v>3.1389999999999998</v>
      </c>
      <c r="D35" s="12">
        <v>2.7850000000000001</v>
      </c>
      <c r="F35" s="50"/>
      <c r="G35" s="7">
        <v>29.7</v>
      </c>
      <c r="H35" s="7">
        <v>31.6</v>
      </c>
      <c r="I35" s="7">
        <v>30.4</v>
      </c>
    </row>
    <row r="36" spans="1:15" x14ac:dyDescent="0.3">
      <c r="A36" s="10" t="s">
        <v>30</v>
      </c>
      <c r="B36" s="7">
        <v>1.7549999999999999</v>
      </c>
      <c r="C36" s="7">
        <v>1.875</v>
      </c>
      <c r="D36" s="12">
        <v>3.78</v>
      </c>
    </row>
    <row r="37" spans="1:15" x14ac:dyDescent="0.3">
      <c r="A37" s="11" t="s">
        <v>31</v>
      </c>
      <c r="B37" s="13">
        <v>0.43099999999999999</v>
      </c>
      <c r="C37" s="13">
        <v>2.827</v>
      </c>
      <c r="D37" s="14">
        <v>3.5249999999999999</v>
      </c>
    </row>
    <row r="39" spans="1:15" ht="17.25" thickBot="1" x14ac:dyDescent="0.35"/>
    <row r="40" spans="1:15" ht="17.25" thickBot="1" x14ac:dyDescent="0.35">
      <c r="M40" s="46" t="s">
        <v>134</v>
      </c>
      <c r="N40" s="46" t="s">
        <v>139</v>
      </c>
      <c r="O40" s="46" t="s">
        <v>135</v>
      </c>
    </row>
    <row r="41" spans="1:15" ht="18" thickTop="1" thickBot="1" x14ac:dyDescent="0.35">
      <c r="A41" s="34" t="s">
        <v>133</v>
      </c>
      <c r="M41" s="47" t="s">
        <v>136</v>
      </c>
      <c r="N41" s="47">
        <v>35.060580000000002</v>
      </c>
      <c r="O41" s="47">
        <v>128.03731999999999</v>
      </c>
    </row>
    <row r="42" spans="1:15" ht="17.25" customHeight="1" thickBot="1" x14ac:dyDescent="0.35">
      <c r="A42" s="94" t="s">
        <v>165</v>
      </c>
      <c r="B42" s="95"/>
      <c r="C42" s="95"/>
      <c r="D42" s="95"/>
      <c r="E42" s="95"/>
      <c r="F42" s="95"/>
      <c r="G42" s="95"/>
      <c r="H42" s="95"/>
      <c r="I42" s="96"/>
      <c r="M42" s="48" t="s">
        <v>137</v>
      </c>
      <c r="N42" s="48">
        <v>35.046458999999999</v>
      </c>
      <c r="O42" s="48">
        <v>128.03487000000001</v>
      </c>
    </row>
    <row r="43" spans="1:15" ht="17.25" thickBot="1" x14ac:dyDescent="0.35">
      <c r="A43" s="97"/>
      <c r="B43" s="98"/>
      <c r="C43" s="98"/>
      <c r="D43" s="98"/>
      <c r="E43" s="98"/>
      <c r="F43" s="98"/>
      <c r="G43" s="98"/>
      <c r="H43" s="98"/>
      <c r="I43" s="99"/>
      <c r="M43" s="49" t="s">
        <v>138</v>
      </c>
      <c r="N43" s="49">
        <v>35.034759000000001</v>
      </c>
      <c r="O43" s="49">
        <v>128.03293099999999</v>
      </c>
    </row>
    <row r="44" spans="1:15" x14ac:dyDescent="0.3">
      <c r="A44" s="97"/>
      <c r="B44" s="98"/>
      <c r="C44" s="98"/>
      <c r="D44" s="98"/>
      <c r="E44" s="98"/>
      <c r="F44" s="98"/>
      <c r="G44" s="98"/>
      <c r="H44" s="98"/>
      <c r="I44" s="99"/>
    </row>
    <row r="45" spans="1:15" x14ac:dyDescent="0.3">
      <c r="A45" s="97"/>
      <c r="B45" s="98"/>
      <c r="C45" s="98"/>
      <c r="D45" s="98"/>
      <c r="E45" s="98"/>
      <c r="F45" s="98"/>
      <c r="G45" s="98"/>
      <c r="H45" s="98"/>
      <c r="I45" s="99"/>
    </row>
    <row r="46" spans="1:15" x14ac:dyDescent="0.3">
      <c r="A46" s="97"/>
      <c r="B46" s="98"/>
      <c r="C46" s="98"/>
      <c r="D46" s="98"/>
      <c r="E46" s="98"/>
      <c r="F46" s="98"/>
      <c r="G46" s="98"/>
      <c r="H46" s="98"/>
      <c r="I46" s="99"/>
    </row>
    <row r="47" spans="1:15" x14ac:dyDescent="0.3">
      <c r="A47" s="97"/>
      <c r="B47" s="98"/>
      <c r="C47" s="98"/>
      <c r="D47" s="98"/>
      <c r="E47" s="98"/>
      <c r="F47" s="98"/>
      <c r="G47" s="98"/>
      <c r="H47" s="98"/>
      <c r="I47" s="99"/>
    </row>
    <row r="48" spans="1:15" x14ac:dyDescent="0.3">
      <c r="A48" s="97"/>
      <c r="B48" s="98"/>
      <c r="C48" s="98"/>
      <c r="D48" s="98"/>
      <c r="E48" s="98"/>
      <c r="F48" s="98"/>
      <c r="G48" s="98"/>
      <c r="H48" s="98"/>
      <c r="I48" s="99"/>
    </row>
    <row r="49" spans="1:9" x14ac:dyDescent="0.3">
      <c r="A49" s="97"/>
      <c r="B49" s="98"/>
      <c r="C49" s="98"/>
      <c r="D49" s="98"/>
      <c r="E49" s="98"/>
      <c r="F49" s="98"/>
      <c r="G49" s="98"/>
      <c r="H49" s="98"/>
      <c r="I49" s="99"/>
    </row>
    <row r="50" spans="1:9" x14ac:dyDescent="0.3">
      <c r="A50" s="97"/>
      <c r="B50" s="98"/>
      <c r="C50" s="98"/>
      <c r="D50" s="98"/>
      <c r="E50" s="98"/>
      <c r="F50" s="98"/>
      <c r="G50" s="98"/>
      <c r="H50" s="98"/>
      <c r="I50" s="99"/>
    </row>
    <row r="51" spans="1:9" x14ac:dyDescent="0.3">
      <c r="A51" s="97"/>
      <c r="B51" s="98"/>
      <c r="C51" s="98"/>
      <c r="D51" s="98"/>
      <c r="E51" s="98"/>
      <c r="F51" s="98"/>
      <c r="G51" s="98"/>
      <c r="H51" s="98"/>
      <c r="I51" s="99"/>
    </row>
    <row r="52" spans="1:9" x14ac:dyDescent="0.3">
      <c r="A52" s="97"/>
      <c r="B52" s="98"/>
      <c r="C52" s="98"/>
      <c r="D52" s="98"/>
      <c r="E52" s="98"/>
      <c r="F52" s="98"/>
      <c r="G52" s="98"/>
      <c r="H52" s="98"/>
      <c r="I52" s="99"/>
    </row>
    <row r="53" spans="1:9" x14ac:dyDescent="0.3">
      <c r="A53" s="97"/>
      <c r="B53" s="98"/>
      <c r="C53" s="98"/>
      <c r="D53" s="98"/>
      <c r="E53" s="98"/>
      <c r="F53" s="98"/>
      <c r="G53" s="98"/>
      <c r="H53" s="98"/>
      <c r="I53" s="99"/>
    </row>
    <row r="54" spans="1:9" x14ac:dyDescent="0.3">
      <c r="A54" s="97"/>
      <c r="B54" s="98"/>
      <c r="C54" s="98"/>
      <c r="D54" s="98"/>
      <c r="E54" s="98"/>
      <c r="F54" s="98"/>
      <c r="G54" s="98"/>
      <c r="H54" s="98"/>
      <c r="I54" s="99"/>
    </row>
    <row r="55" spans="1:9" ht="55.5" customHeight="1" x14ac:dyDescent="0.3">
      <c r="A55" s="100"/>
      <c r="B55" s="101"/>
      <c r="C55" s="101"/>
      <c r="D55" s="101"/>
      <c r="E55" s="101"/>
      <c r="F55" s="101"/>
      <c r="G55" s="101"/>
      <c r="H55" s="101"/>
      <c r="I55" s="102"/>
    </row>
  </sheetData>
  <mergeCells count="1">
    <mergeCell ref="A42:I55"/>
  </mergeCells>
  <phoneticPr fontId="1" type="noConversion"/>
  <pageMargins left="0.7" right="0.7" top="0.75" bottom="0.75" header="0.3" footer="0.3"/>
  <pageSetup paperSize="9" orientation="portrait" r:id="rId1"/>
  <drawing r:id="rId2"/>
  <tableParts count="11">
    <tablePart r:id="rId3"/>
    <tablePart r:id="rId4"/>
    <tablePart r:id="rId5"/>
    <tablePart r:id="rId6"/>
    <tablePart r:id="rId7"/>
    <tablePart r:id="rId8"/>
    <tablePart r:id="rId9"/>
    <tablePart r:id="rId10"/>
    <tablePart r:id="rId11"/>
    <tablePart r:id="rId12"/>
    <tablePart r:id="rId1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2F841-3F9D-4DF7-9DFB-CF3792CFF180}">
  <sheetPr>
    <tabColor rgb="FFFFC000"/>
  </sheetPr>
  <dimension ref="A3:AD30"/>
  <sheetViews>
    <sheetView zoomScale="85" zoomScaleNormal="85" workbookViewId="0">
      <pane xSplit="1" ySplit="3" topLeftCell="B4" activePane="bottomRight" state="frozen"/>
      <selection pane="topRight" activeCell="B1" sqref="B1"/>
      <selection pane="bottomLeft" activeCell="A4" sqref="A4"/>
      <selection pane="bottomRight" activeCell="P46" sqref="P46"/>
    </sheetView>
  </sheetViews>
  <sheetFormatPr defaultRowHeight="16.5" x14ac:dyDescent="0.3"/>
  <cols>
    <col min="1" max="1" width="12.375" bestFit="1" customWidth="1"/>
    <col min="2" max="2" width="11.125" bestFit="1" customWidth="1"/>
    <col min="7" max="7" width="18.875" bestFit="1" customWidth="1"/>
    <col min="8" max="8" width="11" bestFit="1" customWidth="1"/>
    <col min="9" max="9" width="10" bestFit="1" customWidth="1"/>
    <col min="10" max="10" width="23.5" bestFit="1" customWidth="1"/>
    <col min="11" max="11" width="18.375" bestFit="1" customWidth="1"/>
    <col min="12" max="12" width="22.625" bestFit="1" customWidth="1"/>
    <col min="13" max="14" width="21.125" bestFit="1" customWidth="1"/>
    <col min="15" max="15" width="16.25" bestFit="1" customWidth="1"/>
    <col min="16" max="17" width="14.75" bestFit="1" customWidth="1"/>
    <col min="18" max="18" width="16" bestFit="1" customWidth="1"/>
    <col min="19" max="20" width="14.375" bestFit="1" customWidth="1"/>
    <col min="21" max="21" width="13.625" bestFit="1" customWidth="1"/>
    <col min="22" max="23" width="12.125" bestFit="1" customWidth="1"/>
    <col min="24" max="24" width="13.875" bestFit="1" customWidth="1"/>
    <col min="25" max="26" width="12.375" bestFit="1" customWidth="1"/>
    <col min="27" max="27" width="16.25" bestFit="1" customWidth="1"/>
    <col min="28" max="29" width="14.75" bestFit="1" customWidth="1"/>
  </cols>
  <sheetData>
    <row r="3" spans="1:30" s="4" customFormat="1" x14ac:dyDescent="0.3">
      <c r="A3" s="31" t="s">
        <v>32</v>
      </c>
      <c r="B3" s="31" t="s">
        <v>33</v>
      </c>
      <c r="C3" s="31" t="s">
        <v>34</v>
      </c>
      <c r="D3" s="31" t="s">
        <v>125</v>
      </c>
      <c r="E3" s="31" t="s">
        <v>140</v>
      </c>
      <c r="F3" s="31" t="s">
        <v>3</v>
      </c>
      <c r="G3" s="31" t="s">
        <v>35</v>
      </c>
      <c r="H3" s="31" t="s">
        <v>36</v>
      </c>
      <c r="I3" s="31" t="s">
        <v>37</v>
      </c>
      <c r="J3" s="37" t="s">
        <v>127</v>
      </c>
      <c r="K3" s="37" t="s">
        <v>126</v>
      </c>
      <c r="L3" s="31" t="s">
        <v>42</v>
      </c>
      <c r="M3" s="31" t="s">
        <v>43</v>
      </c>
      <c r="N3" s="31" t="s">
        <v>44</v>
      </c>
      <c r="O3" s="31" t="s">
        <v>144</v>
      </c>
      <c r="P3" s="31" t="s">
        <v>145</v>
      </c>
      <c r="Q3" s="31" t="s">
        <v>146</v>
      </c>
      <c r="R3" s="31" t="s">
        <v>163</v>
      </c>
      <c r="S3" s="31" t="s">
        <v>147</v>
      </c>
      <c r="T3" s="31" t="s">
        <v>148</v>
      </c>
      <c r="U3" s="31" t="s">
        <v>170</v>
      </c>
      <c r="V3" s="31" t="s">
        <v>171</v>
      </c>
      <c r="W3" s="31" t="s">
        <v>172</v>
      </c>
      <c r="X3" s="31" t="s">
        <v>173</v>
      </c>
      <c r="Y3" s="31" t="s">
        <v>174</v>
      </c>
      <c r="Z3" s="31" t="s">
        <v>175</v>
      </c>
      <c r="AA3" s="31" t="s">
        <v>45</v>
      </c>
      <c r="AB3" s="31" t="s">
        <v>46</v>
      </c>
      <c r="AC3" s="31" t="s">
        <v>47</v>
      </c>
      <c r="AD3" s="31" t="s">
        <v>38</v>
      </c>
    </row>
    <row r="4" spans="1:30" x14ac:dyDescent="0.3">
      <c r="A4" s="27" t="s">
        <v>39</v>
      </c>
      <c r="B4" s="28">
        <v>45866</v>
      </c>
      <c r="C4" s="27">
        <v>1</v>
      </c>
      <c r="D4" s="29">
        <v>29.7</v>
      </c>
      <c r="E4" s="29">
        <v>20.13</v>
      </c>
      <c r="F4" s="27">
        <v>7.1</v>
      </c>
      <c r="G4" s="27">
        <v>26.15</v>
      </c>
      <c r="H4" s="65">
        <v>33</v>
      </c>
      <c r="I4" s="27">
        <v>14.49</v>
      </c>
      <c r="J4" s="27">
        <v>6.75</v>
      </c>
      <c r="K4" s="66">
        <f>I4/J4</f>
        <v>2.1466666666666665</v>
      </c>
      <c r="L4" s="65" t="s">
        <v>48</v>
      </c>
      <c r="M4" s="27" t="s">
        <v>128</v>
      </c>
      <c r="N4" s="27" t="s">
        <v>128</v>
      </c>
      <c r="O4" s="64">
        <v>3.59</v>
      </c>
      <c r="P4" s="51">
        <v>1.7549999999999999</v>
      </c>
      <c r="Q4" s="51">
        <v>0.43099999999999999</v>
      </c>
      <c r="R4" s="64">
        <v>1.7999999999999999E-2</v>
      </c>
      <c r="S4" s="51">
        <v>9.4E-2</v>
      </c>
      <c r="T4" s="51">
        <v>0.114</v>
      </c>
      <c r="U4" s="29">
        <v>7</v>
      </c>
      <c r="V4" s="29">
        <v>5</v>
      </c>
      <c r="W4" s="29">
        <v>8</v>
      </c>
      <c r="X4" s="29">
        <v>1</v>
      </c>
      <c r="Y4" s="29">
        <v>2</v>
      </c>
      <c r="Z4" s="29">
        <v>2</v>
      </c>
      <c r="AA4" s="30">
        <v>4.54</v>
      </c>
      <c r="AB4" s="30">
        <v>3.794</v>
      </c>
      <c r="AC4" s="30">
        <v>4.4859999999999998</v>
      </c>
      <c r="AD4" s="27" t="s">
        <v>149</v>
      </c>
    </row>
    <row r="5" spans="1:30" x14ac:dyDescent="0.3">
      <c r="A5" s="27" t="s">
        <v>39</v>
      </c>
      <c r="B5" s="28">
        <v>45890</v>
      </c>
      <c r="C5" s="27">
        <v>1</v>
      </c>
      <c r="D5" s="27">
        <v>31.3</v>
      </c>
      <c r="E5" s="27">
        <v>25.41</v>
      </c>
      <c r="F5" s="27">
        <v>7.93</v>
      </c>
      <c r="G5" s="27">
        <v>32.24</v>
      </c>
      <c r="H5" s="65">
        <v>127</v>
      </c>
      <c r="I5" s="27">
        <v>6.68</v>
      </c>
      <c r="J5" s="27">
        <v>6.47</v>
      </c>
      <c r="K5" s="66">
        <f>I5/J5</f>
        <v>1.0324574961360125</v>
      </c>
      <c r="L5" s="65">
        <v>6.41</v>
      </c>
      <c r="M5" s="27">
        <v>1.31</v>
      </c>
      <c r="N5" s="27">
        <v>17</v>
      </c>
      <c r="O5" s="65">
        <v>1.6060000000000001</v>
      </c>
      <c r="P5" s="27">
        <v>0.55200000000000005</v>
      </c>
      <c r="Q5" s="27">
        <v>1.8049999999999999</v>
      </c>
      <c r="R5" s="65">
        <v>0.02</v>
      </c>
      <c r="S5" s="27">
        <v>2.1999999999999999E-2</v>
      </c>
      <c r="T5" s="27">
        <v>1.7000000000000001E-2</v>
      </c>
      <c r="U5" s="27">
        <f>'25년 8월'!B10</f>
        <v>90</v>
      </c>
      <c r="V5" s="27">
        <f>'25년 8월'!B11</f>
        <v>80</v>
      </c>
      <c r="W5" s="27">
        <f>'25년 8월'!B12</f>
        <v>90</v>
      </c>
      <c r="X5" s="27">
        <f>'25년 8월'!B15</f>
        <v>50</v>
      </c>
      <c r="Y5" s="27">
        <f>'25년 8월'!C15</f>
        <v>50</v>
      </c>
      <c r="Z5" s="27">
        <f>'25년 8월'!D15</f>
        <v>30</v>
      </c>
      <c r="AA5" s="27">
        <v>3.605</v>
      </c>
      <c r="AB5" s="27">
        <v>2.8610000000000002</v>
      </c>
      <c r="AC5" s="27">
        <v>2.9910000000000001</v>
      </c>
      <c r="AD5" s="27" t="s">
        <v>149</v>
      </c>
    </row>
    <row r="6" spans="1:30" x14ac:dyDescent="0.3">
      <c r="A6" s="27" t="s">
        <v>39</v>
      </c>
      <c r="B6" s="28">
        <v>45926</v>
      </c>
      <c r="C6" s="27">
        <v>1</v>
      </c>
      <c r="D6" s="27">
        <v>26</v>
      </c>
      <c r="E6" s="27">
        <v>36.4</v>
      </c>
      <c r="F6" s="27">
        <v>7.65</v>
      </c>
      <c r="G6" s="27">
        <v>44.4</v>
      </c>
      <c r="H6" s="65">
        <v>148</v>
      </c>
      <c r="I6" s="27">
        <v>5.73</v>
      </c>
      <c r="J6" s="27">
        <v>6.64</v>
      </c>
      <c r="K6" s="66">
        <f>I6/J6</f>
        <v>0.86295180722891573</v>
      </c>
      <c r="L6" s="65">
        <v>0</v>
      </c>
      <c r="M6" s="27">
        <v>0.3</v>
      </c>
      <c r="N6" s="27">
        <v>0.9</v>
      </c>
      <c r="O6" s="65">
        <v>0.42</v>
      </c>
      <c r="P6" s="27">
        <v>0.49</v>
      </c>
      <c r="Q6" s="27">
        <v>0.6</v>
      </c>
      <c r="R6" s="65">
        <v>7.4999999999999997E-2</v>
      </c>
      <c r="S6" s="27">
        <v>8.4000000000000005E-2</v>
      </c>
      <c r="T6" s="27">
        <v>0.1</v>
      </c>
      <c r="U6" s="27">
        <v>43</v>
      </c>
      <c r="V6" s="27">
        <v>20</v>
      </c>
      <c r="W6" s="27">
        <v>43</v>
      </c>
      <c r="X6" s="27">
        <v>13</v>
      </c>
      <c r="Y6" s="27">
        <v>17</v>
      </c>
      <c r="Z6" s="27">
        <v>13</v>
      </c>
      <c r="AA6" s="27">
        <v>3.141</v>
      </c>
      <c r="AB6" s="27">
        <v>2.9239999999999999</v>
      </c>
      <c r="AC6" s="27">
        <v>2.7269999999999999</v>
      </c>
      <c r="AD6" s="27" t="s">
        <v>150</v>
      </c>
    </row>
    <row r="7" spans="1:30" hidden="1" x14ac:dyDescent="0.3">
      <c r="A7" s="27" t="s">
        <v>39</v>
      </c>
      <c r="B7" s="28">
        <v>45866</v>
      </c>
      <c r="C7" s="27">
        <v>2</v>
      </c>
      <c r="D7" s="27"/>
      <c r="E7" s="27"/>
      <c r="F7" s="27" t="s">
        <v>48</v>
      </c>
      <c r="G7" s="27" t="s">
        <v>48</v>
      </c>
      <c r="H7" s="65" t="s">
        <v>48</v>
      </c>
      <c r="I7" s="27" t="s">
        <v>48</v>
      </c>
      <c r="J7" s="27"/>
      <c r="K7" s="65"/>
      <c r="L7" s="65"/>
      <c r="M7" s="29">
        <v>2.34</v>
      </c>
      <c r="N7" s="27" t="s">
        <v>128</v>
      </c>
      <c r="O7" s="65" t="s">
        <v>48</v>
      </c>
      <c r="P7" s="27" t="s">
        <v>48</v>
      </c>
      <c r="Q7" s="27" t="s">
        <v>48</v>
      </c>
      <c r="R7" s="65" t="s">
        <v>48</v>
      </c>
      <c r="S7" s="27" t="s">
        <v>48</v>
      </c>
      <c r="T7" s="27" t="s">
        <v>48</v>
      </c>
      <c r="U7" s="27" t="s">
        <v>48</v>
      </c>
      <c r="V7" s="27" t="s">
        <v>48</v>
      </c>
      <c r="W7" s="27" t="s">
        <v>48</v>
      </c>
      <c r="X7" s="27" t="s">
        <v>48</v>
      </c>
      <c r="Y7" s="27" t="s">
        <v>48</v>
      </c>
      <c r="Z7" s="27" t="s">
        <v>48</v>
      </c>
      <c r="AA7" s="27" t="s">
        <v>48</v>
      </c>
      <c r="AB7" s="27" t="s">
        <v>48</v>
      </c>
      <c r="AC7" s="27" t="s">
        <v>48</v>
      </c>
      <c r="AD7" s="27"/>
    </row>
    <row r="8" spans="1:30" hidden="1" x14ac:dyDescent="0.3">
      <c r="A8" s="27" t="s">
        <v>40</v>
      </c>
      <c r="B8" s="28">
        <v>45866</v>
      </c>
      <c r="C8" s="27">
        <v>2</v>
      </c>
      <c r="D8" s="27"/>
      <c r="E8" s="27"/>
      <c r="F8" s="27" t="s">
        <v>48</v>
      </c>
      <c r="G8" s="27" t="s">
        <v>48</v>
      </c>
      <c r="H8" s="65" t="s">
        <v>48</v>
      </c>
      <c r="I8" s="27" t="s">
        <v>48</v>
      </c>
      <c r="J8" s="27"/>
      <c r="K8" s="65"/>
      <c r="L8" s="65"/>
      <c r="M8" s="27" t="s">
        <v>128</v>
      </c>
      <c r="N8" s="27" t="s">
        <v>128</v>
      </c>
      <c r="O8" s="65" t="s">
        <v>48</v>
      </c>
      <c r="P8" s="27" t="s">
        <v>48</v>
      </c>
      <c r="Q8" s="27" t="s">
        <v>48</v>
      </c>
      <c r="R8" s="65" t="s">
        <v>48</v>
      </c>
      <c r="S8" s="27" t="s">
        <v>48</v>
      </c>
      <c r="T8" s="27" t="s">
        <v>48</v>
      </c>
      <c r="U8" s="27" t="s">
        <v>48</v>
      </c>
      <c r="V8" s="27" t="s">
        <v>48</v>
      </c>
      <c r="W8" s="27" t="s">
        <v>48</v>
      </c>
      <c r="X8" s="27" t="s">
        <v>48</v>
      </c>
      <c r="Y8" s="27" t="s">
        <v>48</v>
      </c>
      <c r="Z8" s="27" t="s">
        <v>48</v>
      </c>
      <c r="AA8" s="27" t="s">
        <v>48</v>
      </c>
      <c r="AB8" s="27" t="s">
        <v>48</v>
      </c>
      <c r="AC8" s="27" t="s">
        <v>48</v>
      </c>
      <c r="AD8" s="27"/>
    </row>
    <row r="9" spans="1:30" hidden="1" x14ac:dyDescent="0.3">
      <c r="A9" s="27" t="s">
        <v>41</v>
      </c>
      <c r="B9" s="28">
        <v>45866</v>
      </c>
      <c r="C9" s="27">
        <v>2</v>
      </c>
      <c r="D9" s="27"/>
      <c r="E9" s="27"/>
      <c r="F9" s="27" t="s">
        <v>48</v>
      </c>
      <c r="G9" s="27" t="s">
        <v>48</v>
      </c>
      <c r="H9" s="65" t="s">
        <v>48</v>
      </c>
      <c r="I9" s="27" t="s">
        <v>48</v>
      </c>
      <c r="J9" s="27"/>
      <c r="K9" s="65"/>
      <c r="L9" s="65"/>
      <c r="M9" s="27" t="s">
        <v>128</v>
      </c>
      <c r="N9" s="29">
        <v>9.93</v>
      </c>
      <c r="O9" s="65" t="s">
        <v>48</v>
      </c>
      <c r="P9" s="27" t="s">
        <v>48</v>
      </c>
      <c r="Q9" s="27" t="s">
        <v>48</v>
      </c>
      <c r="R9" s="65" t="s">
        <v>48</v>
      </c>
      <c r="S9" s="27" t="s">
        <v>48</v>
      </c>
      <c r="T9" s="27" t="s">
        <v>48</v>
      </c>
      <c r="U9" s="27" t="s">
        <v>48</v>
      </c>
      <c r="V9" s="27" t="s">
        <v>48</v>
      </c>
      <c r="W9" s="27" t="s">
        <v>48</v>
      </c>
      <c r="X9" s="27" t="s">
        <v>48</v>
      </c>
      <c r="Y9" s="27" t="s">
        <v>48</v>
      </c>
      <c r="Z9" s="27" t="s">
        <v>48</v>
      </c>
      <c r="AA9" s="27" t="s">
        <v>48</v>
      </c>
      <c r="AB9" s="27" t="s">
        <v>48</v>
      </c>
      <c r="AC9" s="27" t="s">
        <v>48</v>
      </c>
      <c r="AD9" s="27"/>
    </row>
    <row r="10" spans="1:30" x14ac:dyDescent="0.3">
      <c r="A10" s="27" t="s">
        <v>39</v>
      </c>
      <c r="B10" s="28">
        <v>45954</v>
      </c>
      <c r="C10" s="27">
        <v>1</v>
      </c>
      <c r="D10" s="27">
        <v>21</v>
      </c>
      <c r="E10" s="27">
        <v>30.6</v>
      </c>
      <c r="F10" s="27">
        <v>6.77</v>
      </c>
      <c r="G10" s="27">
        <v>38.07</v>
      </c>
      <c r="H10" s="65">
        <v>144</v>
      </c>
      <c r="I10" s="27">
        <v>7.69</v>
      </c>
      <c r="J10" s="27">
        <v>7.46</v>
      </c>
      <c r="K10" s="66">
        <f t="shared" ref="K10:K18" si="0">I10/J10</f>
        <v>1.0308310991957106</v>
      </c>
      <c r="L10" s="65">
        <v>5.27</v>
      </c>
      <c r="M10" s="27">
        <v>0</v>
      </c>
      <c r="N10" s="27">
        <v>0.74</v>
      </c>
      <c r="O10" s="65">
        <v>1.988</v>
      </c>
      <c r="P10" s="27">
        <v>3.0630000000000002</v>
      </c>
      <c r="Q10" s="27">
        <v>2.4529999999999998</v>
      </c>
      <c r="R10" s="65">
        <v>6.3E-2</v>
      </c>
      <c r="S10" s="27">
        <v>5.8000000000000003E-2</v>
      </c>
      <c r="T10" s="27">
        <v>5.5E-2</v>
      </c>
      <c r="U10" s="27">
        <v>44</v>
      </c>
      <c r="V10" s="27">
        <v>42</v>
      </c>
      <c r="W10" s="27">
        <v>40</v>
      </c>
      <c r="X10" s="27">
        <v>17</v>
      </c>
      <c r="Y10" s="27">
        <v>13</v>
      </c>
      <c r="Z10" s="27">
        <v>17</v>
      </c>
      <c r="AA10" s="27">
        <v>3.972</v>
      </c>
      <c r="AB10" s="27">
        <v>2.5019999999999998</v>
      </c>
      <c r="AC10" s="27">
        <v>2.5569999999999999</v>
      </c>
      <c r="AD10" s="27" t="s">
        <v>149</v>
      </c>
    </row>
    <row r="11" spans="1:30" x14ac:dyDescent="0.3">
      <c r="A11" s="27" t="s">
        <v>40</v>
      </c>
      <c r="B11" s="28">
        <v>45866</v>
      </c>
      <c r="C11" s="27">
        <v>1</v>
      </c>
      <c r="D11" s="29">
        <v>31.6</v>
      </c>
      <c r="E11" s="29">
        <v>19.190000000000001</v>
      </c>
      <c r="F11" s="27">
        <v>7.34</v>
      </c>
      <c r="G11" s="27">
        <v>25.08</v>
      </c>
      <c r="H11" s="65">
        <v>47</v>
      </c>
      <c r="I11" s="27">
        <v>15.42</v>
      </c>
      <c r="J11" s="27">
        <v>6.65</v>
      </c>
      <c r="K11" s="66">
        <f t="shared" si="0"/>
        <v>2.3187969924812029</v>
      </c>
      <c r="L11" s="65">
        <v>6.33</v>
      </c>
      <c r="M11" s="27" t="s">
        <v>128</v>
      </c>
      <c r="N11" s="27" t="s">
        <v>128</v>
      </c>
      <c r="O11" s="64">
        <v>3.1389999999999998</v>
      </c>
      <c r="P11" s="51">
        <v>1.875</v>
      </c>
      <c r="Q11" s="51">
        <v>2.827</v>
      </c>
      <c r="R11" s="64">
        <v>3.7999999999999999E-2</v>
      </c>
      <c r="S11" s="51">
        <v>0.12</v>
      </c>
      <c r="T11" s="51">
        <v>3.9E-2</v>
      </c>
      <c r="U11" s="29">
        <v>7</v>
      </c>
      <c r="V11" s="29">
        <v>8</v>
      </c>
      <c r="W11" s="29">
        <v>4</v>
      </c>
      <c r="X11" s="29">
        <v>2</v>
      </c>
      <c r="Y11" s="29">
        <v>2</v>
      </c>
      <c r="Z11" s="29">
        <v>2</v>
      </c>
      <c r="AA11" s="30">
        <v>4.3099999999999996</v>
      </c>
      <c r="AB11" s="30">
        <v>4.3419999999999996</v>
      </c>
      <c r="AC11" s="30">
        <v>3.8039999999999998</v>
      </c>
      <c r="AD11" s="27" t="s">
        <v>149</v>
      </c>
    </row>
    <row r="12" spans="1:30" x14ac:dyDescent="0.3">
      <c r="A12" s="27" t="s">
        <v>40</v>
      </c>
      <c r="B12" s="28">
        <v>45890</v>
      </c>
      <c r="C12" s="27">
        <v>1</v>
      </c>
      <c r="D12" s="27">
        <v>31.9</v>
      </c>
      <c r="E12" s="27">
        <v>28.07</v>
      </c>
      <c r="F12" s="27">
        <v>7.31</v>
      </c>
      <c r="G12" s="27">
        <v>35.26</v>
      </c>
      <c r="H12" s="65">
        <v>106</v>
      </c>
      <c r="I12" s="27">
        <v>5.89</v>
      </c>
      <c r="J12" s="27">
        <v>6.19</v>
      </c>
      <c r="K12" s="66">
        <f t="shared" si="0"/>
        <v>0.95153473344103379</v>
      </c>
      <c r="L12" s="65">
        <v>6.27</v>
      </c>
      <c r="M12" s="27">
        <v>7.04</v>
      </c>
      <c r="N12" s="27">
        <v>8.23</v>
      </c>
      <c r="O12" s="65">
        <v>1.4730000000000001</v>
      </c>
      <c r="P12" s="27">
        <v>1.2509999999999999</v>
      </c>
      <c r="Q12" s="27">
        <v>2.282</v>
      </c>
      <c r="R12" s="65">
        <v>2.1999999999999999E-2</v>
      </c>
      <c r="S12" s="27">
        <v>2.5000000000000001E-2</v>
      </c>
      <c r="T12" s="27">
        <v>0.02</v>
      </c>
      <c r="U12" s="27">
        <f>'25년 8월'!C10</f>
        <v>100</v>
      </c>
      <c r="V12" s="27">
        <f>'25년 8월'!C11</f>
        <v>90</v>
      </c>
      <c r="W12" s="27">
        <f>'25년 8월'!C12</f>
        <v>100</v>
      </c>
      <c r="X12" s="27">
        <f>'25년 8월'!B16</f>
        <v>50</v>
      </c>
      <c r="Y12" s="27">
        <f>'25년 8월'!C16</f>
        <v>40</v>
      </c>
      <c r="Z12" s="27">
        <f>'25년 8월'!D16</f>
        <v>20</v>
      </c>
      <c r="AA12" s="27">
        <v>2.9089999999999998</v>
      </c>
      <c r="AB12" s="27">
        <v>3.0489999999999999</v>
      </c>
      <c r="AC12" s="27">
        <v>2.7709999999999999</v>
      </c>
      <c r="AD12" s="27" t="s">
        <v>149</v>
      </c>
    </row>
    <row r="13" spans="1:30" x14ac:dyDescent="0.3">
      <c r="A13" s="27" t="s">
        <v>40</v>
      </c>
      <c r="B13" s="28">
        <v>45926</v>
      </c>
      <c r="C13" s="27">
        <v>1</v>
      </c>
      <c r="D13" s="27">
        <v>27.1</v>
      </c>
      <c r="E13" s="27">
        <v>36.5</v>
      </c>
      <c r="F13" s="27">
        <v>7.73</v>
      </c>
      <c r="G13" s="27">
        <v>44.49</v>
      </c>
      <c r="H13" s="65">
        <v>134</v>
      </c>
      <c r="I13" s="27">
        <v>5.7</v>
      </c>
      <c r="J13" s="27">
        <v>6.53</v>
      </c>
      <c r="K13" s="66">
        <f t="shared" si="0"/>
        <v>0.87289433384379789</v>
      </c>
      <c r="L13" s="65">
        <v>3.32</v>
      </c>
      <c r="M13" s="27">
        <v>2.21</v>
      </c>
      <c r="N13" s="27">
        <v>1.88</v>
      </c>
      <c r="O13" s="65">
        <v>0.45</v>
      </c>
      <c r="P13" s="27">
        <v>0.53</v>
      </c>
      <c r="Q13" s="27">
        <v>0.68</v>
      </c>
      <c r="R13" s="65">
        <v>7.6999999999999999E-2</v>
      </c>
      <c r="S13" s="27">
        <v>7.2999999999999995E-2</v>
      </c>
      <c r="T13" s="27">
        <v>6.5000000000000002E-2</v>
      </c>
      <c r="U13" s="27">
        <v>40</v>
      </c>
      <c r="V13" s="27">
        <v>40</v>
      </c>
      <c r="W13" s="27">
        <v>43</v>
      </c>
      <c r="X13" s="27">
        <v>7</v>
      </c>
      <c r="Y13" s="27">
        <v>13</v>
      </c>
      <c r="Z13" s="27">
        <v>10</v>
      </c>
      <c r="AA13" s="27">
        <v>2.7509999999999999</v>
      </c>
      <c r="AB13" s="27">
        <v>2.6379999999999999</v>
      </c>
      <c r="AC13" s="27">
        <v>2.4780000000000002</v>
      </c>
      <c r="AD13" s="27" t="s">
        <v>150</v>
      </c>
    </row>
    <row r="14" spans="1:30" x14ac:dyDescent="0.3">
      <c r="A14" s="27" t="s">
        <v>40</v>
      </c>
      <c r="B14" s="28">
        <v>45954</v>
      </c>
      <c r="C14" s="27">
        <v>1</v>
      </c>
      <c r="D14" s="27">
        <v>21.3</v>
      </c>
      <c r="E14" s="27">
        <v>35.299999999999997</v>
      </c>
      <c r="F14" s="27">
        <v>7.4</v>
      </c>
      <c r="G14" s="27">
        <v>43.22</v>
      </c>
      <c r="H14" s="65">
        <v>154</v>
      </c>
      <c r="I14" s="27">
        <v>7.61</v>
      </c>
      <c r="J14" s="27">
        <v>7.25</v>
      </c>
      <c r="K14" s="66">
        <f t="shared" si="0"/>
        <v>1.0496551724137932</v>
      </c>
      <c r="L14" s="65">
        <v>2.4500000000000002</v>
      </c>
      <c r="M14" s="27">
        <v>2.2400000000000002</v>
      </c>
      <c r="N14" s="27">
        <v>2.1</v>
      </c>
      <c r="O14" s="65">
        <v>2.0169999999999999</v>
      </c>
      <c r="P14" s="27">
        <v>2.8439999999999999</v>
      </c>
      <c r="Q14" s="27">
        <v>2.1160000000000001</v>
      </c>
      <c r="R14" s="65">
        <v>8.4000000000000005E-2</v>
      </c>
      <c r="S14" s="27">
        <v>4.2999999999999997E-2</v>
      </c>
      <c r="T14" s="27">
        <v>6.3E-2</v>
      </c>
      <c r="U14" s="27">
        <v>43</v>
      </c>
      <c r="V14" s="27">
        <v>40</v>
      </c>
      <c r="W14" s="27">
        <v>43</v>
      </c>
      <c r="X14" s="27">
        <v>23</v>
      </c>
      <c r="Y14" s="27">
        <v>13</v>
      </c>
      <c r="Z14" s="27">
        <v>17</v>
      </c>
      <c r="AA14" s="27">
        <v>2.6259999999999999</v>
      </c>
      <c r="AB14" s="27">
        <v>2.633</v>
      </c>
      <c r="AC14" s="27">
        <v>2.7010000000000001</v>
      </c>
      <c r="AD14" s="27" t="s">
        <v>149</v>
      </c>
    </row>
    <row r="15" spans="1:30" x14ac:dyDescent="0.3">
      <c r="A15" s="27" t="s">
        <v>41</v>
      </c>
      <c r="B15" s="28">
        <v>45866</v>
      </c>
      <c r="C15" s="27">
        <v>1</v>
      </c>
      <c r="D15" s="29">
        <v>30.4</v>
      </c>
      <c r="E15" s="29">
        <v>24.05</v>
      </c>
      <c r="F15" s="27">
        <v>7.31</v>
      </c>
      <c r="G15" s="27">
        <v>30.72</v>
      </c>
      <c r="H15" s="65">
        <v>38</v>
      </c>
      <c r="I15" s="27">
        <v>10.01</v>
      </c>
      <c r="J15" s="27">
        <v>6.57</v>
      </c>
      <c r="K15" s="66">
        <f t="shared" si="0"/>
        <v>1.5235920852359208</v>
      </c>
      <c r="L15" s="65"/>
      <c r="M15" s="27" t="s">
        <v>128</v>
      </c>
      <c r="N15" s="27" t="s">
        <v>128</v>
      </c>
      <c r="O15" s="64">
        <v>2.7850000000000001</v>
      </c>
      <c r="P15" s="51">
        <v>3.78</v>
      </c>
      <c r="Q15" s="51">
        <v>3.5249999999999999</v>
      </c>
      <c r="R15" s="64">
        <v>6.0999999999999999E-2</v>
      </c>
      <c r="S15" s="51">
        <v>7.8E-2</v>
      </c>
      <c r="T15" s="51">
        <v>5.7000000000000002E-2</v>
      </c>
      <c r="U15" s="29">
        <v>10</v>
      </c>
      <c r="V15" s="29">
        <v>5</v>
      </c>
      <c r="W15" s="29">
        <v>15</v>
      </c>
      <c r="X15" s="29">
        <v>2</v>
      </c>
      <c r="Y15" s="29">
        <v>1</v>
      </c>
      <c r="Z15" s="29">
        <v>4</v>
      </c>
      <c r="AA15" s="30">
        <v>4.9160000000000004</v>
      </c>
      <c r="AB15" s="30">
        <v>5.266</v>
      </c>
      <c r="AC15" s="30">
        <v>6.3</v>
      </c>
      <c r="AD15" s="27" t="s">
        <v>150</v>
      </c>
    </row>
    <row r="16" spans="1:30" x14ac:dyDescent="0.3">
      <c r="A16" s="27" t="s">
        <v>41</v>
      </c>
      <c r="B16" s="28">
        <v>45890</v>
      </c>
      <c r="C16" s="27">
        <v>1</v>
      </c>
      <c r="D16" s="27">
        <v>32.6</v>
      </c>
      <c r="E16" s="27">
        <v>25.14</v>
      </c>
      <c r="F16" s="27">
        <v>7.94</v>
      </c>
      <c r="G16" s="27">
        <v>31.94</v>
      </c>
      <c r="H16" s="65">
        <v>87</v>
      </c>
      <c r="I16" s="27">
        <v>6.53</v>
      </c>
      <c r="J16" s="27">
        <v>6.26</v>
      </c>
      <c r="K16" s="66">
        <f t="shared" si="0"/>
        <v>1.0431309904153356</v>
      </c>
      <c r="L16" s="65">
        <v>14</v>
      </c>
      <c r="M16" s="27">
        <v>18.36</v>
      </c>
      <c r="N16" s="27">
        <v>24.57</v>
      </c>
      <c r="O16" s="65">
        <v>1.385</v>
      </c>
      <c r="P16" s="27">
        <v>0.54800000000000004</v>
      </c>
      <c r="Q16" s="27">
        <v>0.28699999999999998</v>
      </c>
      <c r="R16" s="65">
        <v>2.1000000000000001E-2</v>
      </c>
      <c r="S16" s="27">
        <v>2.9000000000000001E-2</v>
      </c>
      <c r="T16" s="27">
        <v>1.9E-2</v>
      </c>
      <c r="U16" s="27">
        <f>'25년 8월'!D10</f>
        <v>60</v>
      </c>
      <c r="V16" s="27">
        <f>'25년 8월'!D11</f>
        <v>80</v>
      </c>
      <c r="W16" s="27">
        <f>'25년 8월'!D12</f>
        <v>80</v>
      </c>
      <c r="X16" s="27">
        <f>'25년 8월'!B17</f>
        <v>50</v>
      </c>
      <c r="Y16" s="27">
        <f>'25년 8월'!C17</f>
        <v>40</v>
      </c>
      <c r="Z16" s="27">
        <f>'25년 8월'!D17</f>
        <v>20</v>
      </c>
      <c r="AA16" s="27">
        <v>2.9359999999999999</v>
      </c>
      <c r="AB16" s="27">
        <v>2.7229999999999999</v>
      </c>
      <c r="AC16" s="27">
        <v>2.742</v>
      </c>
      <c r="AD16" s="27" t="s">
        <v>150</v>
      </c>
    </row>
    <row r="17" spans="1:30" x14ac:dyDescent="0.3">
      <c r="A17" s="27" t="s">
        <v>41</v>
      </c>
      <c r="B17" s="28">
        <v>45926</v>
      </c>
      <c r="C17" s="27">
        <v>1</v>
      </c>
      <c r="D17" s="27">
        <v>25.5</v>
      </c>
      <c r="E17" s="27">
        <v>37.6</v>
      </c>
      <c r="F17" s="27">
        <v>7.21</v>
      </c>
      <c r="G17" s="27">
        <v>45.71</v>
      </c>
      <c r="H17" s="65">
        <v>148</v>
      </c>
      <c r="I17" s="27">
        <v>6.09</v>
      </c>
      <c r="J17" s="27">
        <v>6.46</v>
      </c>
      <c r="K17" s="66">
        <f t="shared" si="0"/>
        <v>0.94272445820433437</v>
      </c>
      <c r="L17" s="65">
        <v>1.22</v>
      </c>
      <c r="M17" s="27">
        <v>1</v>
      </c>
      <c r="N17" s="27">
        <v>0.73</v>
      </c>
      <c r="O17" s="65">
        <v>0.47</v>
      </c>
      <c r="P17" s="27">
        <v>0.57999999999999996</v>
      </c>
      <c r="Q17" s="27">
        <v>0.68</v>
      </c>
      <c r="R17" s="65">
        <v>5.6000000000000001E-2</v>
      </c>
      <c r="S17" s="27">
        <v>7.0999999999999994E-2</v>
      </c>
      <c r="T17" s="27">
        <v>7.0999999999999994E-2</v>
      </c>
      <c r="U17" s="27">
        <v>50</v>
      </c>
      <c r="V17" s="27">
        <v>43</v>
      </c>
      <c r="W17" s="27">
        <v>46</v>
      </c>
      <c r="X17" s="27">
        <v>20</v>
      </c>
      <c r="Y17" s="27">
        <v>17</v>
      </c>
      <c r="Z17" s="27">
        <v>13</v>
      </c>
      <c r="AA17" s="27">
        <v>2.5230000000000001</v>
      </c>
      <c r="AB17" s="27">
        <v>2.883</v>
      </c>
      <c r="AC17" s="27">
        <v>2.7</v>
      </c>
      <c r="AD17" s="27" t="s">
        <v>149</v>
      </c>
    </row>
    <row r="18" spans="1:30" x14ac:dyDescent="0.3">
      <c r="A18" s="27" t="s">
        <v>41</v>
      </c>
      <c r="B18" s="28">
        <v>45954</v>
      </c>
      <c r="C18" s="27">
        <v>1</v>
      </c>
      <c r="D18" s="27">
        <v>21.1</v>
      </c>
      <c r="E18" s="27">
        <v>36.6</v>
      </c>
      <c r="F18" s="27">
        <v>7.42</v>
      </c>
      <c r="G18" s="27">
        <v>44.61</v>
      </c>
      <c r="H18" s="65">
        <v>140</v>
      </c>
      <c r="I18" s="27">
        <v>7.42</v>
      </c>
      <c r="J18" s="27">
        <v>7.25</v>
      </c>
      <c r="K18" s="66">
        <f t="shared" si="0"/>
        <v>1.0234482758620689</v>
      </c>
      <c r="L18" s="65">
        <v>0.18</v>
      </c>
      <c r="M18" s="27">
        <v>0.09</v>
      </c>
      <c r="N18" s="27">
        <v>0.13</v>
      </c>
      <c r="O18" s="65">
        <v>2.7709999999999999</v>
      </c>
      <c r="P18" s="27">
        <v>2.4809999999999999</v>
      </c>
      <c r="Q18" s="27">
        <v>2.3969999999999998</v>
      </c>
      <c r="R18" s="65">
        <v>7.9000000000000001E-2</v>
      </c>
      <c r="S18" s="27">
        <v>5.8000000000000003E-2</v>
      </c>
      <c r="T18" s="27">
        <v>6.2E-2</v>
      </c>
      <c r="U18" s="27">
        <v>46</v>
      </c>
      <c r="V18" s="27">
        <v>43</v>
      </c>
      <c r="W18" s="27">
        <v>40</v>
      </c>
      <c r="X18" s="27">
        <v>23</v>
      </c>
      <c r="Y18" s="27">
        <v>17</v>
      </c>
      <c r="Z18" s="27">
        <v>13</v>
      </c>
      <c r="AA18" s="27">
        <v>2.6040000000000001</v>
      </c>
      <c r="AB18" s="27">
        <v>2.3460000000000001</v>
      </c>
      <c r="AC18" s="27">
        <v>2.4990000000000001</v>
      </c>
      <c r="AD18" s="27" t="s">
        <v>149</v>
      </c>
    </row>
    <row r="19" spans="1:30" x14ac:dyDescent="0.3">
      <c r="V19" s="67"/>
    </row>
    <row r="30" spans="1:30" x14ac:dyDescent="0.3">
      <c r="L30" t="s">
        <v>151</v>
      </c>
    </row>
  </sheetData>
  <autoFilter ref="A3:AD18" xr:uid="{0E52F841-3F9D-4DF7-9DFB-CF3792CFF180}">
    <sortState xmlns:xlrd2="http://schemas.microsoft.com/office/spreadsheetml/2017/richdata2" ref="A4:AD18">
      <sortCondition ref="A3:A18"/>
    </sortState>
  </autoFilter>
  <phoneticPr fontId="1" type="noConversion"/>
  <pageMargins left="0.7" right="0.7" top="0.75" bottom="0.75" header="0.3" footer="0.3"/>
  <pageSetup paperSize="9" orientation="portrait" horizontalDpi="300" verticalDpi="3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63A43-134A-465E-B04A-6EDF5E63F31A}">
  <sheetPr>
    <tabColor rgb="FFFFC000"/>
  </sheetPr>
  <dimension ref="A1:AH36"/>
  <sheetViews>
    <sheetView tabSelected="1" zoomScale="85" zoomScaleNormal="85" workbookViewId="0">
      <pane xSplit="1" ySplit="3" topLeftCell="B4" activePane="bottomRight" state="frozen"/>
      <selection pane="topRight" activeCell="B1" sqref="B1"/>
      <selection pane="bottomLeft" activeCell="A4" sqref="A4"/>
      <selection pane="bottomRight" activeCell="H54" sqref="H54"/>
    </sheetView>
  </sheetViews>
  <sheetFormatPr defaultRowHeight="16.5" x14ac:dyDescent="0.3"/>
  <cols>
    <col min="1" max="1" width="12.375" bestFit="1" customWidth="1"/>
    <col min="2" max="2" width="11.125" bestFit="1" customWidth="1"/>
    <col min="7" max="7" width="18.875" bestFit="1" customWidth="1"/>
    <col min="8" max="8" width="11" style="84" bestFit="1" customWidth="1"/>
    <col min="9" max="9" width="10" bestFit="1" customWidth="1"/>
    <col min="10" max="10" width="23.5" bestFit="1" customWidth="1"/>
    <col min="11" max="11" width="18.375" style="84" bestFit="1" customWidth="1"/>
    <col min="12" max="12" width="22.625" style="84" bestFit="1" customWidth="1"/>
    <col min="13" max="14" width="21.125" bestFit="1" customWidth="1"/>
    <col min="15" max="15" width="16.25" style="84" bestFit="1" customWidth="1"/>
    <col min="16" max="17" width="14.75" bestFit="1" customWidth="1"/>
    <col min="18" max="18" width="16" style="84" bestFit="1" customWidth="1"/>
    <col min="19" max="20" width="14.375" bestFit="1" customWidth="1"/>
    <col min="21" max="21" width="13.625" bestFit="1" customWidth="1"/>
    <col min="22" max="23" width="12.125" bestFit="1" customWidth="1"/>
    <col min="24" max="24" width="13.875" bestFit="1" customWidth="1"/>
    <col min="25" max="26" width="12.375" bestFit="1" customWidth="1"/>
    <col min="27" max="27" width="16.25" bestFit="1" customWidth="1"/>
    <col min="28" max="29" width="14.75" bestFit="1" customWidth="1"/>
    <col min="33" max="33" width="11" bestFit="1" customWidth="1"/>
  </cols>
  <sheetData>
    <row r="1" spans="1:34" x14ac:dyDescent="0.3">
      <c r="H1"/>
      <c r="K1"/>
      <c r="L1"/>
      <c r="O1"/>
      <c r="R1"/>
    </row>
    <row r="2" spans="1:34" x14ac:dyDescent="0.3">
      <c r="H2"/>
      <c r="K2"/>
      <c r="L2"/>
      <c r="O2"/>
      <c r="R2"/>
    </row>
    <row r="3" spans="1:34" s="4" customFormat="1" x14ac:dyDescent="0.3">
      <c r="A3" s="31" t="s">
        <v>32</v>
      </c>
      <c r="B3" s="31" t="s">
        <v>33</v>
      </c>
      <c r="C3" s="31" t="s">
        <v>34</v>
      </c>
      <c r="D3" s="31" t="s">
        <v>125</v>
      </c>
      <c r="E3" s="31" t="s">
        <v>140</v>
      </c>
      <c r="F3" s="31" t="s">
        <v>3</v>
      </c>
      <c r="G3" s="31" t="s">
        <v>35</v>
      </c>
      <c r="H3" s="31" t="s">
        <v>36</v>
      </c>
      <c r="I3" s="31" t="s">
        <v>37</v>
      </c>
      <c r="J3" s="37" t="s">
        <v>127</v>
      </c>
      <c r="K3" s="37" t="s">
        <v>126</v>
      </c>
      <c r="L3" s="31" t="s">
        <v>42</v>
      </c>
      <c r="M3" s="31" t="s">
        <v>43</v>
      </c>
      <c r="N3" s="31" t="s">
        <v>44</v>
      </c>
      <c r="O3" s="31" t="s">
        <v>144</v>
      </c>
      <c r="P3" s="31" t="s">
        <v>145</v>
      </c>
      <c r="Q3" s="31" t="s">
        <v>146</v>
      </c>
      <c r="R3" s="31" t="s">
        <v>163</v>
      </c>
      <c r="S3" s="31" t="s">
        <v>147</v>
      </c>
      <c r="T3" s="31" t="s">
        <v>148</v>
      </c>
      <c r="U3" s="31" t="s">
        <v>170</v>
      </c>
      <c r="V3" s="31" t="s">
        <v>171</v>
      </c>
      <c r="W3" s="31" t="s">
        <v>172</v>
      </c>
      <c r="X3" s="31" t="s">
        <v>173</v>
      </c>
      <c r="Y3" s="31" t="s">
        <v>174</v>
      </c>
      <c r="Z3" s="31" t="s">
        <v>175</v>
      </c>
      <c r="AA3" s="31" t="s">
        <v>45</v>
      </c>
      <c r="AB3" s="31" t="s">
        <v>46</v>
      </c>
      <c r="AC3" s="31" t="s">
        <v>47</v>
      </c>
      <c r="AD3" s="103" t="s">
        <v>38</v>
      </c>
      <c r="AE3" s="103"/>
    </row>
    <row r="4" spans="1:34" x14ac:dyDescent="0.3">
      <c r="A4" s="27" t="s">
        <v>39</v>
      </c>
      <c r="B4" s="28">
        <v>45866</v>
      </c>
      <c r="C4" s="27">
        <v>1</v>
      </c>
      <c r="D4" s="68">
        <v>29.7</v>
      </c>
      <c r="E4" s="68">
        <v>20.13</v>
      </c>
      <c r="F4" s="27">
        <v>7.1</v>
      </c>
      <c r="G4" s="27">
        <v>26.15</v>
      </c>
      <c r="H4" s="65">
        <v>33</v>
      </c>
      <c r="I4" s="27">
        <v>14.49</v>
      </c>
      <c r="J4" s="27">
        <v>6.75</v>
      </c>
      <c r="K4" s="66">
        <f>I4/J4</f>
        <v>2.1466666666666665</v>
      </c>
      <c r="L4" s="65" t="s">
        <v>48</v>
      </c>
      <c r="M4" s="68" t="s">
        <v>128</v>
      </c>
      <c r="N4" s="68" t="s">
        <v>128</v>
      </c>
      <c r="O4" s="70">
        <v>3.59</v>
      </c>
      <c r="P4" s="71">
        <v>1.7549999999999999</v>
      </c>
      <c r="Q4" s="71">
        <v>0.43099999999999999</v>
      </c>
      <c r="R4" s="70">
        <v>1.7999999999999999E-2</v>
      </c>
      <c r="S4" s="71">
        <v>9.4E-2</v>
      </c>
      <c r="T4" s="71">
        <v>0.114</v>
      </c>
      <c r="U4" s="68">
        <v>105</v>
      </c>
      <c r="V4" s="68">
        <v>98</v>
      </c>
      <c r="W4" s="68">
        <v>95</v>
      </c>
      <c r="X4" s="68">
        <v>70</v>
      </c>
      <c r="Y4" s="68">
        <v>60</v>
      </c>
      <c r="Z4" s="68">
        <v>55</v>
      </c>
      <c r="AA4" s="69">
        <v>4.54</v>
      </c>
      <c r="AB4" s="69">
        <v>3.794</v>
      </c>
      <c r="AC4" s="69">
        <v>4.4859999999999998</v>
      </c>
      <c r="AD4" s="27" t="s">
        <v>150</v>
      </c>
      <c r="AE4" s="27">
        <v>52</v>
      </c>
    </row>
    <row r="5" spans="1:34" x14ac:dyDescent="0.3">
      <c r="A5" s="27" t="s">
        <v>40</v>
      </c>
      <c r="B5" s="28">
        <v>45866</v>
      </c>
      <c r="C5" s="27">
        <v>1</v>
      </c>
      <c r="D5" s="68">
        <v>31.6</v>
      </c>
      <c r="E5" s="68">
        <v>19.190000000000001</v>
      </c>
      <c r="F5" s="27">
        <v>7.34</v>
      </c>
      <c r="G5" s="27">
        <v>25.08</v>
      </c>
      <c r="H5" s="65">
        <v>47</v>
      </c>
      <c r="I5" s="27">
        <v>15.42</v>
      </c>
      <c r="J5" s="27">
        <v>6.65</v>
      </c>
      <c r="K5" s="66">
        <f t="shared" ref="K5:K6" si="0">I5/J5</f>
        <v>2.3187969924812029</v>
      </c>
      <c r="L5" s="65">
        <v>6.33</v>
      </c>
      <c r="M5" s="68" t="s">
        <v>128</v>
      </c>
      <c r="N5" s="68" t="s">
        <v>128</v>
      </c>
      <c r="O5" s="70">
        <v>3.1389999999999998</v>
      </c>
      <c r="P5" s="71">
        <v>1.875</v>
      </c>
      <c r="Q5" s="71">
        <v>2.827</v>
      </c>
      <c r="R5" s="70">
        <v>3.7999999999999999E-2</v>
      </c>
      <c r="S5" s="71">
        <v>0.12</v>
      </c>
      <c r="T5" s="71">
        <v>3.9E-2</v>
      </c>
      <c r="U5" s="68">
        <v>100</v>
      </c>
      <c r="V5" s="68">
        <v>98</v>
      </c>
      <c r="W5" s="68">
        <v>97</v>
      </c>
      <c r="X5" s="68">
        <v>60</v>
      </c>
      <c r="Y5" s="68">
        <v>50</v>
      </c>
      <c r="Z5" s="68">
        <v>47</v>
      </c>
      <c r="AA5" s="69">
        <v>4.3099999999999996</v>
      </c>
      <c r="AB5" s="69">
        <v>4.3419999999999996</v>
      </c>
      <c r="AC5" s="69">
        <v>3.8039999999999998</v>
      </c>
      <c r="AD5" s="27" t="s">
        <v>149</v>
      </c>
      <c r="AE5" s="27">
        <v>45</v>
      </c>
      <c r="AG5" t="s">
        <v>193</v>
      </c>
      <c r="AH5">
        <f>AE4</f>
        <v>52</v>
      </c>
    </row>
    <row r="6" spans="1:34" x14ac:dyDescent="0.3">
      <c r="A6" s="27" t="s">
        <v>41</v>
      </c>
      <c r="B6" s="28">
        <v>45866</v>
      </c>
      <c r="C6" s="27">
        <v>1</v>
      </c>
      <c r="D6" s="68">
        <v>30.4</v>
      </c>
      <c r="E6" s="68">
        <v>24.05</v>
      </c>
      <c r="F6" s="27">
        <v>7.31</v>
      </c>
      <c r="G6" s="27">
        <v>30.72</v>
      </c>
      <c r="H6" s="65">
        <v>38</v>
      </c>
      <c r="I6" s="27">
        <v>10.01</v>
      </c>
      <c r="J6" s="27">
        <v>6.57</v>
      </c>
      <c r="K6" s="66">
        <f t="shared" si="0"/>
        <v>1.5235920852359208</v>
      </c>
      <c r="L6" s="65"/>
      <c r="M6" s="68" t="s">
        <v>128</v>
      </c>
      <c r="N6" s="68" t="s">
        <v>128</v>
      </c>
      <c r="O6" s="70">
        <v>2.7850000000000001</v>
      </c>
      <c r="P6" s="71">
        <v>3.78</v>
      </c>
      <c r="Q6" s="71">
        <v>3.5249999999999999</v>
      </c>
      <c r="R6" s="70">
        <v>6.0999999999999999E-2</v>
      </c>
      <c r="S6" s="71">
        <v>7.8E-2</v>
      </c>
      <c r="T6" s="71">
        <v>5.7000000000000002E-2</v>
      </c>
      <c r="U6" s="68">
        <v>88</v>
      </c>
      <c r="V6" s="68">
        <v>85</v>
      </c>
      <c r="W6" s="68">
        <v>84</v>
      </c>
      <c r="X6" s="68">
        <v>50</v>
      </c>
      <c r="Y6" s="68">
        <v>45</v>
      </c>
      <c r="Z6" s="68">
        <v>43</v>
      </c>
      <c r="AA6" s="69">
        <v>4.9160000000000004</v>
      </c>
      <c r="AB6" s="69">
        <v>5.266</v>
      </c>
      <c r="AC6" s="69">
        <v>6.3</v>
      </c>
      <c r="AD6" s="27" t="s">
        <v>150</v>
      </c>
      <c r="AE6" s="27">
        <v>48</v>
      </c>
      <c r="AG6" t="s">
        <v>194</v>
      </c>
      <c r="AH6">
        <f>AE10</f>
        <v>40</v>
      </c>
    </row>
    <row r="7" spans="1:34" hidden="1" x14ac:dyDescent="0.3">
      <c r="A7" s="27" t="s">
        <v>39</v>
      </c>
      <c r="B7" s="28">
        <v>45866</v>
      </c>
      <c r="C7" s="27">
        <v>2</v>
      </c>
      <c r="D7" s="27"/>
      <c r="E7" s="27"/>
      <c r="F7" s="27" t="s">
        <v>48</v>
      </c>
      <c r="G7" s="27" t="s">
        <v>48</v>
      </c>
      <c r="H7" s="65" t="s">
        <v>48</v>
      </c>
      <c r="I7" s="27" t="s">
        <v>48</v>
      </c>
      <c r="J7" s="27"/>
      <c r="K7" s="65"/>
      <c r="L7" s="65"/>
      <c r="M7" s="29">
        <v>2.34</v>
      </c>
      <c r="N7" s="27" t="s">
        <v>128</v>
      </c>
      <c r="O7" s="65" t="s">
        <v>48</v>
      </c>
      <c r="P7" s="27" t="s">
        <v>48</v>
      </c>
      <c r="Q7" s="27" t="s">
        <v>48</v>
      </c>
      <c r="R7" s="65" t="s">
        <v>48</v>
      </c>
      <c r="S7" s="27" t="s">
        <v>48</v>
      </c>
      <c r="T7" s="27" t="s">
        <v>48</v>
      </c>
      <c r="U7" s="27" t="s">
        <v>48</v>
      </c>
      <c r="V7" s="27" t="s">
        <v>48</v>
      </c>
      <c r="W7" s="27" t="s">
        <v>48</v>
      </c>
      <c r="X7" s="27" t="s">
        <v>48</v>
      </c>
      <c r="Y7" s="27" t="s">
        <v>48</v>
      </c>
      <c r="Z7" s="27" t="s">
        <v>48</v>
      </c>
      <c r="AA7" s="27" t="s">
        <v>48</v>
      </c>
      <c r="AB7" s="27" t="s">
        <v>48</v>
      </c>
      <c r="AC7" s="27" t="s">
        <v>48</v>
      </c>
      <c r="AD7" s="27"/>
      <c r="AE7" s="27"/>
      <c r="AG7" t="s">
        <v>195</v>
      </c>
    </row>
    <row r="8" spans="1:34" hidden="1" x14ac:dyDescent="0.3">
      <c r="A8" s="27" t="s">
        <v>40</v>
      </c>
      <c r="B8" s="28">
        <v>45866</v>
      </c>
      <c r="C8" s="27">
        <v>2</v>
      </c>
      <c r="D8" s="27"/>
      <c r="E8" s="27"/>
      <c r="F8" s="27" t="s">
        <v>48</v>
      </c>
      <c r="G8" s="27" t="s">
        <v>48</v>
      </c>
      <c r="H8" s="65" t="s">
        <v>48</v>
      </c>
      <c r="I8" s="27" t="s">
        <v>48</v>
      </c>
      <c r="J8" s="27"/>
      <c r="K8" s="65"/>
      <c r="L8" s="65"/>
      <c r="M8" s="27" t="s">
        <v>128</v>
      </c>
      <c r="N8" s="27" t="s">
        <v>128</v>
      </c>
      <c r="O8" s="65" t="s">
        <v>48</v>
      </c>
      <c r="P8" s="27" t="s">
        <v>48</v>
      </c>
      <c r="Q8" s="27" t="s">
        <v>48</v>
      </c>
      <c r="R8" s="65" t="s">
        <v>48</v>
      </c>
      <c r="S8" s="27" t="s">
        <v>48</v>
      </c>
      <c r="T8" s="27" t="s">
        <v>48</v>
      </c>
      <c r="U8" s="27" t="s">
        <v>48</v>
      </c>
      <c r="V8" s="27" t="s">
        <v>48</v>
      </c>
      <c r="W8" s="27" t="s">
        <v>48</v>
      </c>
      <c r="X8" s="27" t="s">
        <v>48</v>
      </c>
      <c r="Y8" s="27" t="s">
        <v>48</v>
      </c>
      <c r="Z8" s="27" t="s">
        <v>48</v>
      </c>
      <c r="AA8" s="27" t="s">
        <v>48</v>
      </c>
      <c r="AB8" s="27" t="s">
        <v>48</v>
      </c>
      <c r="AC8" s="27" t="s">
        <v>48</v>
      </c>
      <c r="AD8" s="27"/>
      <c r="AE8" s="27"/>
      <c r="AG8" t="s">
        <v>196</v>
      </c>
    </row>
    <row r="9" spans="1:34" hidden="1" x14ac:dyDescent="0.3">
      <c r="A9" s="27" t="s">
        <v>41</v>
      </c>
      <c r="B9" s="28">
        <v>45866</v>
      </c>
      <c r="C9" s="27">
        <v>2</v>
      </c>
      <c r="D9" s="27"/>
      <c r="E9" s="27"/>
      <c r="F9" s="27" t="s">
        <v>48</v>
      </c>
      <c r="G9" s="27" t="s">
        <v>48</v>
      </c>
      <c r="H9" s="65" t="s">
        <v>48</v>
      </c>
      <c r="I9" s="27" t="s">
        <v>48</v>
      </c>
      <c r="J9" s="27"/>
      <c r="K9" s="65"/>
      <c r="L9" s="65"/>
      <c r="M9" s="27" t="s">
        <v>128</v>
      </c>
      <c r="N9" s="29">
        <v>9.93</v>
      </c>
      <c r="O9" s="65" t="s">
        <v>48</v>
      </c>
      <c r="P9" s="27" t="s">
        <v>48</v>
      </c>
      <c r="Q9" s="27" t="s">
        <v>48</v>
      </c>
      <c r="R9" s="65" t="s">
        <v>48</v>
      </c>
      <c r="S9" s="27" t="s">
        <v>48</v>
      </c>
      <c r="T9" s="27" t="s">
        <v>48</v>
      </c>
      <c r="U9" s="27" t="s">
        <v>48</v>
      </c>
      <c r="V9" s="27" t="s">
        <v>48</v>
      </c>
      <c r="W9" s="27" t="s">
        <v>48</v>
      </c>
      <c r="X9" s="27" t="s">
        <v>48</v>
      </c>
      <c r="Y9" s="27" t="s">
        <v>48</v>
      </c>
      <c r="Z9" s="27" t="s">
        <v>48</v>
      </c>
      <c r="AA9" s="27" t="s">
        <v>48</v>
      </c>
      <c r="AB9" s="27" t="s">
        <v>48</v>
      </c>
      <c r="AC9" s="27" t="s">
        <v>48</v>
      </c>
      <c r="AD9" s="27"/>
      <c r="AE9" s="27"/>
      <c r="AG9" t="s">
        <v>197</v>
      </c>
    </row>
    <row r="10" spans="1:34" x14ac:dyDescent="0.3">
      <c r="A10" s="27" t="s">
        <v>39</v>
      </c>
      <c r="B10" s="28">
        <v>45890</v>
      </c>
      <c r="C10" s="27">
        <v>1</v>
      </c>
      <c r="D10" s="27">
        <v>31.3</v>
      </c>
      <c r="E10" s="27">
        <v>25.41</v>
      </c>
      <c r="F10" s="27">
        <v>7.93</v>
      </c>
      <c r="G10" s="27">
        <v>32.24</v>
      </c>
      <c r="H10" s="65">
        <v>127</v>
      </c>
      <c r="I10" s="27">
        <v>6.68</v>
      </c>
      <c r="J10" s="27">
        <v>6.47</v>
      </c>
      <c r="K10" s="66">
        <f>I10/J10</f>
        <v>1.0324574961360125</v>
      </c>
      <c r="L10" s="65">
        <v>6.41</v>
      </c>
      <c r="M10" s="27">
        <v>1.31</v>
      </c>
      <c r="N10" s="27">
        <v>17</v>
      </c>
      <c r="O10" s="65">
        <v>1.6060000000000001</v>
      </c>
      <c r="P10" s="27">
        <v>0.55200000000000005</v>
      </c>
      <c r="Q10" s="27">
        <v>1.8049999999999999</v>
      </c>
      <c r="R10" s="65">
        <v>0.02</v>
      </c>
      <c r="S10" s="27">
        <v>2.1999999999999999E-2</v>
      </c>
      <c r="T10" s="27">
        <v>1.7000000000000001E-2</v>
      </c>
      <c r="U10" s="27">
        <f>'25년 8월'!B10</f>
        <v>90</v>
      </c>
      <c r="V10" s="27">
        <f>'25년 8월'!B11</f>
        <v>80</v>
      </c>
      <c r="W10" s="27">
        <f>'25년 8월'!B12</f>
        <v>90</v>
      </c>
      <c r="X10" s="27">
        <f>'25년 8월'!B15</f>
        <v>50</v>
      </c>
      <c r="Y10" s="27">
        <f>'25년 8월'!C15</f>
        <v>50</v>
      </c>
      <c r="Z10" s="27">
        <f>'25년 8월'!D15</f>
        <v>30</v>
      </c>
      <c r="AA10" s="27">
        <v>3.605</v>
      </c>
      <c r="AB10" s="27">
        <v>2.8610000000000002</v>
      </c>
      <c r="AC10" s="27">
        <v>2.9910000000000001</v>
      </c>
      <c r="AD10" s="27" t="s">
        <v>149</v>
      </c>
      <c r="AE10" s="27">
        <v>40</v>
      </c>
      <c r="AG10" t="s">
        <v>198</v>
      </c>
      <c r="AH10">
        <f>AE13</f>
        <v>55</v>
      </c>
    </row>
    <row r="11" spans="1:34" x14ac:dyDescent="0.3">
      <c r="A11" s="27" t="s">
        <v>40</v>
      </c>
      <c r="B11" s="28">
        <v>45890</v>
      </c>
      <c r="C11" s="27">
        <v>1</v>
      </c>
      <c r="D11" s="27">
        <v>31.9</v>
      </c>
      <c r="E11" s="27">
        <v>28.07</v>
      </c>
      <c r="F11" s="27">
        <v>7.31</v>
      </c>
      <c r="G11" s="27">
        <v>35.26</v>
      </c>
      <c r="H11" s="65">
        <v>106</v>
      </c>
      <c r="I11" s="27">
        <v>5.89</v>
      </c>
      <c r="J11" s="27">
        <v>6.19</v>
      </c>
      <c r="K11" s="66">
        <f t="shared" ref="K11:K36" si="1">I11/J11</f>
        <v>0.95153473344103379</v>
      </c>
      <c r="L11" s="65">
        <v>6.27</v>
      </c>
      <c r="M11" s="27">
        <v>7.04</v>
      </c>
      <c r="N11" s="27">
        <v>8.23</v>
      </c>
      <c r="O11" s="65">
        <v>1.4730000000000001</v>
      </c>
      <c r="P11" s="27">
        <v>1.2509999999999999</v>
      </c>
      <c r="Q11" s="27">
        <v>2.282</v>
      </c>
      <c r="R11" s="65">
        <v>2.1999999999999999E-2</v>
      </c>
      <c r="S11" s="27">
        <v>2.5000000000000001E-2</v>
      </c>
      <c r="T11" s="27">
        <v>0.02</v>
      </c>
      <c r="U11" s="27">
        <f>'25년 8월'!C10</f>
        <v>100</v>
      </c>
      <c r="V11" s="27">
        <f>'25년 8월'!C11</f>
        <v>90</v>
      </c>
      <c r="W11" s="27">
        <f>'25년 8월'!C12</f>
        <v>100</v>
      </c>
      <c r="X11" s="27">
        <f>'25년 8월'!B16</f>
        <v>50</v>
      </c>
      <c r="Y11" s="27">
        <f>'25년 8월'!C16</f>
        <v>40</v>
      </c>
      <c r="Z11" s="27">
        <f>'25년 8월'!D16</f>
        <v>20</v>
      </c>
      <c r="AA11" s="27">
        <v>2.9089999999999998</v>
      </c>
      <c r="AB11" s="27">
        <v>3.0489999999999999</v>
      </c>
      <c r="AC11" s="27">
        <v>2.7709999999999999</v>
      </c>
      <c r="AD11" s="27" t="s">
        <v>149</v>
      </c>
      <c r="AE11" s="27">
        <v>40</v>
      </c>
      <c r="AG11" t="s">
        <v>196</v>
      </c>
      <c r="AH11">
        <f>AE16</f>
        <v>45</v>
      </c>
    </row>
    <row r="12" spans="1:34" x14ac:dyDescent="0.3">
      <c r="A12" s="27" t="s">
        <v>41</v>
      </c>
      <c r="B12" s="28">
        <v>45890</v>
      </c>
      <c r="C12" s="27">
        <v>1</v>
      </c>
      <c r="D12" s="27">
        <v>32.6</v>
      </c>
      <c r="E12" s="27">
        <v>25.14</v>
      </c>
      <c r="F12" s="27">
        <v>7.94</v>
      </c>
      <c r="G12" s="27">
        <v>31.94</v>
      </c>
      <c r="H12" s="65">
        <v>87</v>
      </c>
      <c r="I12" s="27">
        <v>6.53</v>
      </c>
      <c r="J12" s="27">
        <v>6.26</v>
      </c>
      <c r="K12" s="66">
        <f t="shared" si="1"/>
        <v>1.0431309904153356</v>
      </c>
      <c r="L12" s="65">
        <v>14</v>
      </c>
      <c r="M12" s="27">
        <v>18.36</v>
      </c>
      <c r="N12" s="27">
        <v>24.57</v>
      </c>
      <c r="O12" s="65">
        <v>1.385</v>
      </c>
      <c r="P12" s="27">
        <v>0.54800000000000004</v>
      </c>
      <c r="Q12" s="27">
        <v>0.28699999999999998</v>
      </c>
      <c r="R12" s="65">
        <v>2.1000000000000001E-2</v>
      </c>
      <c r="S12" s="27">
        <v>2.9000000000000001E-2</v>
      </c>
      <c r="T12" s="27">
        <v>1.9E-2</v>
      </c>
      <c r="U12" s="27">
        <f>'25년 8월'!D10</f>
        <v>60</v>
      </c>
      <c r="V12" s="27">
        <f>'25년 8월'!D11</f>
        <v>80</v>
      </c>
      <c r="W12" s="27">
        <f>'25년 8월'!D12</f>
        <v>80</v>
      </c>
      <c r="X12" s="27">
        <f>'25년 8월'!B17</f>
        <v>50</v>
      </c>
      <c r="Y12" s="27">
        <f>'25년 8월'!C17</f>
        <v>40</v>
      </c>
      <c r="Z12" s="27">
        <f>'25년 8월'!D17</f>
        <v>20</v>
      </c>
      <c r="AA12" s="27">
        <v>2.9359999999999999</v>
      </c>
      <c r="AB12" s="27">
        <v>2.7229999999999999</v>
      </c>
      <c r="AC12" s="27">
        <v>2.742</v>
      </c>
      <c r="AD12" s="27" t="s">
        <v>150</v>
      </c>
      <c r="AE12" s="27">
        <v>52</v>
      </c>
      <c r="AG12" t="s">
        <v>197</v>
      </c>
      <c r="AH12">
        <f>AE19</f>
        <v>45</v>
      </c>
    </row>
    <row r="13" spans="1:34" x14ac:dyDescent="0.3">
      <c r="A13" s="27" t="s">
        <v>39</v>
      </c>
      <c r="B13" s="28">
        <v>45926</v>
      </c>
      <c r="C13" s="27">
        <v>1</v>
      </c>
      <c r="D13" s="27">
        <v>26</v>
      </c>
      <c r="E13" s="27">
        <v>36.4</v>
      </c>
      <c r="F13" s="27">
        <v>7.65</v>
      </c>
      <c r="G13" s="27">
        <v>44.4</v>
      </c>
      <c r="H13" s="65">
        <v>148</v>
      </c>
      <c r="I13" s="27">
        <v>5.73</v>
      </c>
      <c r="J13" s="27">
        <v>6.64</v>
      </c>
      <c r="K13" s="66">
        <f t="shared" si="1"/>
        <v>0.86295180722891573</v>
      </c>
      <c r="L13" s="65">
        <v>0</v>
      </c>
      <c r="M13" s="27">
        <v>0.3</v>
      </c>
      <c r="N13" s="27">
        <v>0.9</v>
      </c>
      <c r="O13" s="65">
        <v>0.42</v>
      </c>
      <c r="P13" s="27">
        <v>0.49</v>
      </c>
      <c r="Q13" s="27">
        <v>0.6</v>
      </c>
      <c r="R13" s="65">
        <v>7.4999999999999997E-2</v>
      </c>
      <c r="S13" s="27">
        <v>8.4000000000000005E-2</v>
      </c>
      <c r="T13" s="27">
        <v>0.1</v>
      </c>
      <c r="U13" s="27">
        <v>43</v>
      </c>
      <c r="V13" s="27">
        <v>20</v>
      </c>
      <c r="W13" s="27">
        <v>43</v>
      </c>
      <c r="X13" s="27">
        <v>13</v>
      </c>
      <c r="Y13" s="27">
        <v>17</v>
      </c>
      <c r="Z13" s="27">
        <v>13</v>
      </c>
      <c r="AA13" s="27">
        <v>3.141</v>
      </c>
      <c r="AB13" s="27">
        <v>2.9239999999999999</v>
      </c>
      <c r="AC13" s="27">
        <v>2.7269999999999999</v>
      </c>
      <c r="AD13" s="27" t="s">
        <v>150</v>
      </c>
      <c r="AE13" s="27">
        <v>55</v>
      </c>
      <c r="AG13" t="s">
        <v>199</v>
      </c>
      <c r="AH13">
        <f>AE22</f>
        <v>45</v>
      </c>
    </row>
    <row r="14" spans="1:34" x14ac:dyDescent="0.3">
      <c r="A14" s="27" t="s">
        <v>40</v>
      </c>
      <c r="B14" s="28">
        <v>45926</v>
      </c>
      <c r="C14" s="27">
        <v>1</v>
      </c>
      <c r="D14" s="27">
        <v>27.1</v>
      </c>
      <c r="E14" s="27">
        <v>36.5</v>
      </c>
      <c r="F14" s="27">
        <v>7.73</v>
      </c>
      <c r="G14" s="27">
        <v>44.49</v>
      </c>
      <c r="H14" s="65">
        <v>134</v>
      </c>
      <c r="I14" s="27">
        <v>5.7</v>
      </c>
      <c r="J14" s="27">
        <v>6.53</v>
      </c>
      <c r="K14" s="66">
        <f t="shared" si="1"/>
        <v>0.87289433384379789</v>
      </c>
      <c r="L14" s="65">
        <v>3.32</v>
      </c>
      <c r="M14" s="27">
        <v>2.21</v>
      </c>
      <c r="N14" s="27">
        <v>1.88</v>
      </c>
      <c r="O14" s="65">
        <v>0.45</v>
      </c>
      <c r="P14" s="27">
        <v>0.53</v>
      </c>
      <c r="Q14" s="27">
        <v>0.68</v>
      </c>
      <c r="R14" s="65">
        <v>7.6999999999999999E-2</v>
      </c>
      <c r="S14" s="27">
        <v>7.2999999999999995E-2</v>
      </c>
      <c r="T14" s="27">
        <v>6.5000000000000002E-2</v>
      </c>
      <c r="U14" s="27">
        <v>40</v>
      </c>
      <c r="V14" s="27">
        <v>40</v>
      </c>
      <c r="W14" s="27">
        <v>43</v>
      </c>
      <c r="X14" s="27">
        <v>7</v>
      </c>
      <c r="Y14" s="27">
        <v>13</v>
      </c>
      <c r="Z14" s="27">
        <v>10</v>
      </c>
      <c r="AA14" s="27">
        <v>2.7509999999999999</v>
      </c>
      <c r="AB14" s="27">
        <v>2.6379999999999999</v>
      </c>
      <c r="AC14" s="27">
        <v>2.4780000000000002</v>
      </c>
      <c r="AD14" s="27" t="s">
        <v>150</v>
      </c>
      <c r="AE14" s="27">
        <v>55</v>
      </c>
      <c r="AG14" t="s">
        <v>200</v>
      </c>
      <c r="AH14">
        <f>AE25</f>
        <v>28</v>
      </c>
    </row>
    <row r="15" spans="1:34" x14ac:dyDescent="0.3">
      <c r="A15" s="27" t="s">
        <v>41</v>
      </c>
      <c r="B15" s="28">
        <v>45926</v>
      </c>
      <c r="C15" s="27">
        <v>1</v>
      </c>
      <c r="D15" s="27">
        <v>25.5</v>
      </c>
      <c r="E15" s="27">
        <v>37.6</v>
      </c>
      <c r="F15" s="27">
        <v>7.21</v>
      </c>
      <c r="G15" s="27">
        <v>45.71</v>
      </c>
      <c r="H15" s="65">
        <v>148</v>
      </c>
      <c r="I15" s="27">
        <v>6.09</v>
      </c>
      <c r="J15" s="27">
        <v>6.46</v>
      </c>
      <c r="K15" s="66">
        <f t="shared" si="1"/>
        <v>0.94272445820433437</v>
      </c>
      <c r="L15" s="65">
        <v>1.22</v>
      </c>
      <c r="M15" s="27">
        <v>1</v>
      </c>
      <c r="N15" s="27">
        <v>0.73</v>
      </c>
      <c r="O15" s="65">
        <v>0.47</v>
      </c>
      <c r="P15" s="27">
        <v>0.57999999999999996</v>
      </c>
      <c r="Q15" s="27">
        <v>0.68</v>
      </c>
      <c r="R15" s="65">
        <v>5.6000000000000001E-2</v>
      </c>
      <c r="S15" s="27">
        <v>7.0999999999999994E-2</v>
      </c>
      <c r="T15" s="27">
        <v>7.0999999999999994E-2</v>
      </c>
      <c r="U15" s="27">
        <v>50</v>
      </c>
      <c r="V15" s="27">
        <v>43</v>
      </c>
      <c r="W15" s="27">
        <v>46</v>
      </c>
      <c r="X15" s="27">
        <v>20</v>
      </c>
      <c r="Y15" s="27">
        <v>17</v>
      </c>
      <c r="Z15" s="27">
        <v>13</v>
      </c>
      <c r="AA15" s="27">
        <v>2.5230000000000001</v>
      </c>
      <c r="AB15" s="27">
        <v>2.883</v>
      </c>
      <c r="AC15" s="27">
        <v>2.7</v>
      </c>
      <c r="AD15" s="27" t="s">
        <v>149</v>
      </c>
      <c r="AE15" s="27">
        <v>45</v>
      </c>
      <c r="AG15" t="s">
        <v>201</v>
      </c>
      <c r="AH15">
        <f>AE28</f>
        <v>42</v>
      </c>
    </row>
    <row r="16" spans="1:34" x14ac:dyDescent="0.3">
      <c r="A16" s="27" t="s">
        <v>39</v>
      </c>
      <c r="B16" s="28">
        <v>45954</v>
      </c>
      <c r="C16" s="27">
        <v>1</v>
      </c>
      <c r="D16" s="27">
        <v>21</v>
      </c>
      <c r="E16" s="27">
        <v>30.6</v>
      </c>
      <c r="F16" s="27">
        <v>6.77</v>
      </c>
      <c r="G16" s="27">
        <v>38.07</v>
      </c>
      <c r="H16" s="65">
        <v>144</v>
      </c>
      <c r="I16" s="27">
        <v>7.69</v>
      </c>
      <c r="J16" s="27">
        <v>7.46</v>
      </c>
      <c r="K16" s="66">
        <f t="shared" si="1"/>
        <v>1.0308310991957106</v>
      </c>
      <c r="L16" s="65">
        <v>5.27</v>
      </c>
      <c r="M16" s="27">
        <v>0</v>
      </c>
      <c r="N16" s="27">
        <v>0.74</v>
      </c>
      <c r="O16" s="65">
        <v>1.988</v>
      </c>
      <c r="P16" s="27">
        <v>3.0630000000000002</v>
      </c>
      <c r="Q16" s="27">
        <v>2.4529999999999998</v>
      </c>
      <c r="R16" s="65">
        <v>6.3E-2</v>
      </c>
      <c r="S16" s="27">
        <v>5.8000000000000003E-2</v>
      </c>
      <c r="T16" s="27">
        <v>5.5E-2</v>
      </c>
      <c r="U16" s="27">
        <v>44</v>
      </c>
      <c r="V16" s="27">
        <v>42</v>
      </c>
      <c r="W16" s="27">
        <v>40</v>
      </c>
      <c r="X16" s="27">
        <v>17</v>
      </c>
      <c r="Y16" s="27">
        <v>13</v>
      </c>
      <c r="Z16" s="27">
        <v>17</v>
      </c>
      <c r="AA16" s="27">
        <v>3.972</v>
      </c>
      <c r="AB16" s="27">
        <v>2.5019999999999998</v>
      </c>
      <c r="AC16" s="27">
        <v>2.5569999999999999</v>
      </c>
      <c r="AD16" s="27" t="s">
        <v>149</v>
      </c>
      <c r="AE16" s="27">
        <v>45</v>
      </c>
      <c r="AG16" t="s">
        <v>202</v>
      </c>
      <c r="AH16">
        <f>AE31</f>
        <v>39</v>
      </c>
    </row>
    <row r="17" spans="1:34" x14ac:dyDescent="0.3">
      <c r="A17" s="27" t="s">
        <v>40</v>
      </c>
      <c r="B17" s="28">
        <v>45954</v>
      </c>
      <c r="C17" s="27">
        <v>1</v>
      </c>
      <c r="D17" s="27">
        <v>21.3</v>
      </c>
      <c r="E17" s="27">
        <v>35.299999999999997</v>
      </c>
      <c r="F17" s="27">
        <v>7.4</v>
      </c>
      <c r="G17" s="27">
        <v>43.22</v>
      </c>
      <c r="H17" s="65">
        <v>154</v>
      </c>
      <c r="I17" s="27">
        <v>7.61</v>
      </c>
      <c r="J17" s="27">
        <v>7.25</v>
      </c>
      <c r="K17" s="66">
        <f t="shared" si="1"/>
        <v>1.0496551724137932</v>
      </c>
      <c r="L17" s="65">
        <v>2.4500000000000002</v>
      </c>
      <c r="M17" s="27">
        <v>2.2400000000000002</v>
      </c>
      <c r="N17" s="27">
        <v>2.1</v>
      </c>
      <c r="O17" s="65">
        <v>2.0169999999999999</v>
      </c>
      <c r="P17" s="27">
        <v>2.8439999999999999</v>
      </c>
      <c r="Q17" s="27">
        <v>2.1160000000000001</v>
      </c>
      <c r="R17" s="65">
        <v>8.4000000000000005E-2</v>
      </c>
      <c r="S17" s="27">
        <v>4.2999999999999997E-2</v>
      </c>
      <c r="T17" s="27">
        <v>6.3E-2</v>
      </c>
      <c r="U17" s="27">
        <v>43</v>
      </c>
      <c r="V17" s="27">
        <v>40</v>
      </c>
      <c r="W17" s="27">
        <v>43</v>
      </c>
      <c r="X17" s="27">
        <v>23</v>
      </c>
      <c r="Y17" s="27">
        <v>13</v>
      </c>
      <c r="Z17" s="27">
        <v>17</v>
      </c>
      <c r="AA17" s="27">
        <v>2.6259999999999999</v>
      </c>
      <c r="AB17" s="27">
        <v>2.633</v>
      </c>
      <c r="AC17" s="27">
        <v>2.7010000000000001</v>
      </c>
      <c r="AD17" s="27" t="s">
        <v>149</v>
      </c>
      <c r="AE17" s="27">
        <v>45</v>
      </c>
      <c r="AG17" t="s">
        <v>203</v>
      </c>
      <c r="AH17">
        <f>AE34</f>
        <v>39</v>
      </c>
    </row>
    <row r="18" spans="1:34" x14ac:dyDescent="0.3">
      <c r="A18" s="27" t="s">
        <v>41</v>
      </c>
      <c r="B18" s="28">
        <v>45954</v>
      </c>
      <c r="C18" s="27">
        <v>1</v>
      </c>
      <c r="D18" s="27">
        <v>21.1</v>
      </c>
      <c r="E18" s="27">
        <v>36.6</v>
      </c>
      <c r="F18" s="27">
        <v>7.42</v>
      </c>
      <c r="G18" s="27">
        <v>44.61</v>
      </c>
      <c r="H18" s="65">
        <v>140</v>
      </c>
      <c r="I18" s="27">
        <v>7.42</v>
      </c>
      <c r="J18" s="27">
        <v>7.25</v>
      </c>
      <c r="K18" s="66">
        <f t="shared" si="1"/>
        <v>1.0234482758620689</v>
      </c>
      <c r="L18" s="65">
        <v>0.18</v>
      </c>
      <c r="M18" s="27">
        <v>0.09</v>
      </c>
      <c r="N18" s="27">
        <v>0.13</v>
      </c>
      <c r="O18" s="65">
        <v>2.7709999999999999</v>
      </c>
      <c r="P18" s="27">
        <v>2.4809999999999999</v>
      </c>
      <c r="Q18" s="27">
        <v>2.3969999999999998</v>
      </c>
      <c r="R18" s="65">
        <v>7.9000000000000001E-2</v>
      </c>
      <c r="S18" s="27">
        <v>5.8000000000000003E-2</v>
      </c>
      <c r="T18" s="27">
        <v>6.2E-2</v>
      </c>
      <c r="U18" s="27">
        <v>46</v>
      </c>
      <c r="V18" s="27">
        <v>43</v>
      </c>
      <c r="W18" s="27">
        <v>40</v>
      </c>
      <c r="X18" s="27">
        <v>23</v>
      </c>
      <c r="Y18" s="27">
        <v>17</v>
      </c>
      <c r="Z18" s="27">
        <v>13</v>
      </c>
      <c r="AA18" s="27">
        <v>2.6040000000000001</v>
      </c>
      <c r="AB18" s="27">
        <v>2.3460000000000001</v>
      </c>
      <c r="AC18" s="27">
        <v>2.4990000000000001</v>
      </c>
      <c r="AD18" s="27" t="s">
        <v>149</v>
      </c>
      <c r="AE18" s="27">
        <v>45</v>
      </c>
    </row>
    <row r="19" spans="1:34" x14ac:dyDescent="0.3">
      <c r="A19" s="27" t="s">
        <v>39</v>
      </c>
      <c r="B19" s="28">
        <v>45985</v>
      </c>
      <c r="C19" s="27">
        <v>1</v>
      </c>
      <c r="D19" s="27">
        <v>15</v>
      </c>
      <c r="E19" s="27">
        <v>31.2</v>
      </c>
      <c r="F19" s="27">
        <v>6.75</v>
      </c>
      <c r="G19" s="27">
        <v>37</v>
      </c>
      <c r="H19" s="65">
        <v>150</v>
      </c>
      <c r="I19" s="27">
        <v>8</v>
      </c>
      <c r="J19" s="27">
        <v>8.3800000000000008</v>
      </c>
      <c r="K19" s="66">
        <f t="shared" si="1"/>
        <v>0.95465393794749398</v>
      </c>
      <c r="L19" s="65">
        <v>1.25</v>
      </c>
      <c r="M19" s="27">
        <v>1.1200000000000001</v>
      </c>
      <c r="N19" s="27">
        <v>1.01</v>
      </c>
      <c r="O19" s="65">
        <v>1.3919999999999999</v>
      </c>
      <c r="P19" s="27">
        <v>1.2749999999999999</v>
      </c>
      <c r="Q19" s="27">
        <v>0.877</v>
      </c>
      <c r="R19" s="65">
        <v>6.4000000000000001E-2</v>
      </c>
      <c r="S19" s="27">
        <v>5.3999999999999999E-2</v>
      </c>
      <c r="T19" s="27">
        <v>4.7E-2</v>
      </c>
      <c r="U19" s="27">
        <v>33</v>
      </c>
      <c r="V19" s="27">
        <v>30</v>
      </c>
      <c r="W19" s="27">
        <v>37</v>
      </c>
      <c r="X19" s="27">
        <v>10</v>
      </c>
      <c r="Y19" s="27">
        <v>10</v>
      </c>
      <c r="Z19" s="27">
        <v>7</v>
      </c>
      <c r="AA19" s="27">
        <v>2.97</v>
      </c>
      <c r="AB19" s="27">
        <v>4.08</v>
      </c>
      <c r="AC19" s="27">
        <v>3.52</v>
      </c>
      <c r="AD19" s="27" t="s">
        <v>149</v>
      </c>
      <c r="AE19" s="27">
        <v>45</v>
      </c>
    </row>
    <row r="20" spans="1:34" x14ac:dyDescent="0.3">
      <c r="A20" s="27" t="s">
        <v>40</v>
      </c>
      <c r="B20" s="28">
        <v>45985</v>
      </c>
      <c r="C20" s="27">
        <v>1</v>
      </c>
      <c r="D20" s="27">
        <v>14.8</v>
      </c>
      <c r="E20" s="27">
        <v>35</v>
      </c>
      <c r="F20" s="27">
        <v>7.3</v>
      </c>
      <c r="G20" s="27">
        <v>42</v>
      </c>
      <c r="H20" s="65">
        <v>160</v>
      </c>
      <c r="I20" s="27">
        <v>8.1999999999999993</v>
      </c>
      <c r="J20" s="27">
        <v>8.1300000000000008</v>
      </c>
      <c r="K20" s="66">
        <f t="shared" si="1"/>
        <v>1.0086100861008609</v>
      </c>
      <c r="L20" s="65">
        <v>3.86</v>
      </c>
      <c r="M20" s="27">
        <v>2.23</v>
      </c>
      <c r="N20" s="27">
        <v>1.84</v>
      </c>
      <c r="O20" s="65">
        <v>1.143</v>
      </c>
      <c r="P20" s="27">
        <v>0.98</v>
      </c>
      <c r="Q20" s="27">
        <v>0.60699999999999998</v>
      </c>
      <c r="R20" s="65">
        <v>9.2999999999999999E-2</v>
      </c>
      <c r="S20" s="27">
        <v>8.6999999999999994E-2</v>
      </c>
      <c r="T20" s="27">
        <v>4.2999999999999997E-2</v>
      </c>
      <c r="U20" s="27">
        <v>30</v>
      </c>
      <c r="V20" s="27">
        <v>40</v>
      </c>
      <c r="W20" s="27">
        <v>33</v>
      </c>
      <c r="X20" s="27">
        <v>7</v>
      </c>
      <c r="Y20" s="27">
        <v>10</v>
      </c>
      <c r="Z20" s="27">
        <v>10</v>
      </c>
      <c r="AA20" s="27">
        <v>4.88</v>
      </c>
      <c r="AB20" s="27">
        <v>4.3499999999999996</v>
      </c>
      <c r="AC20" s="27">
        <v>2.46</v>
      </c>
      <c r="AD20" s="27" t="s">
        <v>149</v>
      </c>
      <c r="AE20" s="27">
        <v>45</v>
      </c>
    </row>
    <row r="21" spans="1:34" x14ac:dyDescent="0.3">
      <c r="A21" s="27" t="s">
        <v>41</v>
      </c>
      <c r="B21" s="28">
        <v>45985</v>
      </c>
      <c r="C21" s="27">
        <v>1</v>
      </c>
      <c r="D21" s="27">
        <v>14.7</v>
      </c>
      <c r="E21" s="27">
        <v>36</v>
      </c>
      <c r="F21" s="27">
        <v>7.35</v>
      </c>
      <c r="G21" s="27">
        <v>44</v>
      </c>
      <c r="H21" s="65">
        <v>153</v>
      </c>
      <c r="I21" s="27">
        <v>7.8</v>
      </c>
      <c r="J21" s="27">
        <v>8.1300000000000008</v>
      </c>
      <c r="K21" s="66">
        <f t="shared" si="1"/>
        <v>0.95940959409594084</v>
      </c>
      <c r="L21" s="65">
        <v>2.2400000000000002</v>
      </c>
      <c r="M21" s="27">
        <v>1.73</v>
      </c>
      <c r="N21" s="27">
        <v>1</v>
      </c>
      <c r="O21" s="65">
        <v>1.5960000000000001</v>
      </c>
      <c r="P21" s="27">
        <v>1.0349999999999999</v>
      </c>
      <c r="Q21" s="27">
        <v>0.73699999999999999</v>
      </c>
      <c r="R21" s="65">
        <v>0.06</v>
      </c>
      <c r="S21" s="27">
        <v>4.5999999999999999E-2</v>
      </c>
      <c r="T21" s="27">
        <v>4.2000000000000003E-2</v>
      </c>
      <c r="U21" s="27">
        <v>50</v>
      </c>
      <c r="V21" s="27">
        <v>33</v>
      </c>
      <c r="W21" s="27">
        <v>36</v>
      </c>
      <c r="X21" s="27">
        <v>13</v>
      </c>
      <c r="Y21" s="27">
        <v>10</v>
      </c>
      <c r="Z21" s="27">
        <v>10</v>
      </c>
      <c r="AA21" s="27">
        <v>4.83</v>
      </c>
      <c r="AB21" s="27">
        <v>5.87</v>
      </c>
      <c r="AC21" s="27">
        <v>4.38</v>
      </c>
      <c r="AD21" s="27" t="s">
        <v>149</v>
      </c>
      <c r="AE21" s="27">
        <v>45</v>
      </c>
    </row>
    <row r="22" spans="1:34" x14ac:dyDescent="0.3">
      <c r="A22" s="27" t="s">
        <v>39</v>
      </c>
      <c r="B22" s="28">
        <v>46008</v>
      </c>
      <c r="C22" s="27">
        <v>1</v>
      </c>
      <c r="D22" s="27">
        <v>8</v>
      </c>
      <c r="E22" s="27">
        <v>39.03</v>
      </c>
      <c r="F22" s="27">
        <v>8.51</v>
      </c>
      <c r="G22" s="27">
        <v>47.32</v>
      </c>
      <c r="H22" s="65">
        <v>152</v>
      </c>
      <c r="I22" s="27">
        <v>11.18</v>
      </c>
      <c r="J22" s="27">
        <v>9.14</v>
      </c>
      <c r="K22" s="66">
        <f t="shared" si="1"/>
        <v>1.2231947483588621</v>
      </c>
      <c r="L22" s="65">
        <v>1.07</v>
      </c>
      <c r="M22" s="27">
        <v>0.87</v>
      </c>
      <c r="N22" s="27">
        <v>0.76</v>
      </c>
      <c r="O22" s="65">
        <v>1.1000000000000001</v>
      </c>
      <c r="P22" s="27">
        <v>1</v>
      </c>
      <c r="Q22" s="27">
        <v>0.7</v>
      </c>
      <c r="R22" s="65">
        <v>5.5E-2</v>
      </c>
      <c r="S22" s="27">
        <v>4.4999999999999998E-2</v>
      </c>
      <c r="T22" s="27">
        <v>0.04</v>
      </c>
      <c r="U22" s="27">
        <v>33</v>
      </c>
      <c r="V22" s="27">
        <v>30</v>
      </c>
      <c r="W22" s="27">
        <v>33</v>
      </c>
      <c r="X22" s="27">
        <v>11</v>
      </c>
      <c r="Y22" s="27">
        <v>11</v>
      </c>
      <c r="Z22" s="27">
        <v>10</v>
      </c>
      <c r="AA22" s="27">
        <v>2.95</v>
      </c>
      <c r="AB22" s="27">
        <v>4.6100000000000003</v>
      </c>
      <c r="AC22" s="27">
        <v>4.3899999999999997</v>
      </c>
      <c r="AD22" s="27" t="s">
        <v>149</v>
      </c>
      <c r="AE22" s="27">
        <v>45</v>
      </c>
    </row>
    <row r="23" spans="1:34" x14ac:dyDescent="0.3">
      <c r="A23" s="27" t="s">
        <v>40</v>
      </c>
      <c r="B23" s="28">
        <v>46008</v>
      </c>
      <c r="C23" s="27">
        <v>1</v>
      </c>
      <c r="D23" s="27">
        <v>8.3000000000000007</v>
      </c>
      <c r="E23" s="27">
        <v>38.96</v>
      </c>
      <c r="F23" s="27">
        <v>8.39</v>
      </c>
      <c r="G23" s="27">
        <v>47.24</v>
      </c>
      <c r="H23" s="65">
        <v>158</v>
      </c>
      <c r="I23" s="27">
        <v>11.16</v>
      </c>
      <c r="J23" s="27">
        <v>9.14</v>
      </c>
      <c r="K23" s="66">
        <f t="shared" si="1"/>
        <v>1.2210065645514223</v>
      </c>
      <c r="L23" s="65">
        <v>2.1800000000000002</v>
      </c>
      <c r="M23" s="27">
        <v>1.02</v>
      </c>
      <c r="N23" s="27">
        <v>0.84</v>
      </c>
      <c r="O23" s="65">
        <v>0.95</v>
      </c>
      <c r="P23" s="27">
        <v>0.8</v>
      </c>
      <c r="Q23" s="27">
        <v>0.5</v>
      </c>
      <c r="R23" s="65">
        <v>0.08</v>
      </c>
      <c r="S23" s="27">
        <v>7.4999999999999997E-2</v>
      </c>
      <c r="T23" s="27">
        <v>3.5000000000000003E-2</v>
      </c>
      <c r="U23" s="27">
        <v>33</v>
      </c>
      <c r="V23" s="27">
        <v>37</v>
      </c>
      <c r="W23" s="27">
        <v>37</v>
      </c>
      <c r="X23" s="27">
        <v>10</v>
      </c>
      <c r="Y23" s="27">
        <v>11</v>
      </c>
      <c r="Z23" s="27">
        <v>11</v>
      </c>
      <c r="AA23" s="27">
        <v>3.48</v>
      </c>
      <c r="AB23" s="27">
        <v>5.79</v>
      </c>
      <c r="AC23" s="27">
        <v>4.38</v>
      </c>
      <c r="AD23" s="27" t="s">
        <v>149</v>
      </c>
      <c r="AE23" s="27">
        <v>45</v>
      </c>
    </row>
    <row r="24" spans="1:34" x14ac:dyDescent="0.3">
      <c r="A24" s="27" t="s">
        <v>41</v>
      </c>
      <c r="B24" s="28">
        <v>46008</v>
      </c>
      <c r="C24" s="27">
        <v>1</v>
      </c>
      <c r="D24" s="27">
        <v>8.8000000000000007</v>
      </c>
      <c r="E24" s="27">
        <v>39.53</v>
      </c>
      <c r="F24" s="27">
        <v>8.39</v>
      </c>
      <c r="G24" s="27">
        <v>47.85</v>
      </c>
      <c r="H24" s="65">
        <v>155</v>
      </c>
      <c r="I24" s="27">
        <v>10.8</v>
      </c>
      <c r="J24" s="27">
        <v>8.94</v>
      </c>
      <c r="K24" s="66">
        <f t="shared" si="1"/>
        <v>1.208053691275168</v>
      </c>
      <c r="L24" s="65">
        <v>0.83</v>
      </c>
      <c r="M24" s="27">
        <v>0.75</v>
      </c>
      <c r="N24" s="27">
        <v>0.54</v>
      </c>
      <c r="O24" s="65">
        <v>1.2</v>
      </c>
      <c r="P24" s="27">
        <v>0.85</v>
      </c>
      <c r="Q24" s="27">
        <v>0.6</v>
      </c>
      <c r="R24" s="65">
        <v>0.05</v>
      </c>
      <c r="S24" s="27">
        <v>0.04</v>
      </c>
      <c r="T24" s="27">
        <v>3.5000000000000003E-2</v>
      </c>
      <c r="U24" s="27">
        <v>33</v>
      </c>
      <c r="V24" s="27">
        <v>40</v>
      </c>
      <c r="W24" s="27">
        <v>33</v>
      </c>
      <c r="X24" s="27">
        <v>13</v>
      </c>
      <c r="Y24" s="27">
        <v>12</v>
      </c>
      <c r="Z24" s="27">
        <v>12</v>
      </c>
      <c r="AA24" s="27">
        <v>4.49</v>
      </c>
      <c r="AB24" s="27">
        <v>6.09</v>
      </c>
      <c r="AC24" s="27">
        <v>3.88</v>
      </c>
      <c r="AD24" s="27" t="s">
        <v>149</v>
      </c>
      <c r="AE24" s="27">
        <v>43</v>
      </c>
    </row>
    <row r="25" spans="1:34" x14ac:dyDescent="0.3">
      <c r="A25" s="27" t="s">
        <v>39</v>
      </c>
      <c r="B25" s="28">
        <v>46049</v>
      </c>
      <c r="C25" s="27">
        <v>1</v>
      </c>
      <c r="D25" s="27">
        <v>2.9</v>
      </c>
      <c r="E25" s="27">
        <v>43.3</v>
      </c>
      <c r="F25" s="27">
        <v>8.23</v>
      </c>
      <c r="G25" s="27">
        <v>50.8</v>
      </c>
      <c r="H25" s="65">
        <v>295</v>
      </c>
      <c r="I25" s="27">
        <v>11.19</v>
      </c>
      <c r="J25" s="27">
        <v>10.29</v>
      </c>
      <c r="K25" s="66">
        <f t="shared" si="1"/>
        <v>1.087463556851312</v>
      </c>
      <c r="L25" s="65">
        <v>1.8</v>
      </c>
      <c r="M25" s="27">
        <v>1.6</v>
      </c>
      <c r="N25" s="27">
        <v>1.4</v>
      </c>
      <c r="O25" s="65">
        <v>0.42</v>
      </c>
      <c r="P25" s="27">
        <v>0.46</v>
      </c>
      <c r="Q25" s="27">
        <v>0.5</v>
      </c>
      <c r="R25" s="65">
        <v>2.5999999999999999E-2</v>
      </c>
      <c r="S25" s="27">
        <v>2.8000000000000001E-2</v>
      </c>
      <c r="T25" s="27">
        <v>3.1E-2</v>
      </c>
      <c r="U25" s="27">
        <v>14</v>
      </c>
      <c r="V25" s="27">
        <v>12</v>
      </c>
      <c r="W25" s="27">
        <v>9.1999999999999993</v>
      </c>
      <c r="X25" s="27">
        <v>4.2</v>
      </c>
      <c r="Y25" s="27">
        <v>2.9</v>
      </c>
      <c r="Z25" s="27">
        <v>2.6</v>
      </c>
      <c r="AA25" s="27">
        <v>4.01</v>
      </c>
      <c r="AB25" s="27">
        <v>3.68</v>
      </c>
      <c r="AC25" s="27">
        <v>3.64</v>
      </c>
      <c r="AD25" s="27" t="s">
        <v>184</v>
      </c>
      <c r="AE25" s="27">
        <v>28</v>
      </c>
    </row>
    <row r="26" spans="1:34" x14ac:dyDescent="0.3">
      <c r="A26" s="27" t="s">
        <v>40</v>
      </c>
      <c r="B26" s="28">
        <v>46049</v>
      </c>
      <c r="C26" s="27">
        <v>1</v>
      </c>
      <c r="D26" s="27">
        <v>3.2</v>
      </c>
      <c r="E26" s="27">
        <v>44.1</v>
      </c>
      <c r="F26" s="27">
        <v>8.27</v>
      </c>
      <c r="G26" s="27">
        <v>51.51</v>
      </c>
      <c r="H26" s="65">
        <v>312</v>
      </c>
      <c r="I26" s="27">
        <v>10.81</v>
      </c>
      <c r="J26" s="27">
        <v>10.29</v>
      </c>
      <c r="K26" s="66">
        <f t="shared" si="1"/>
        <v>1.0505344995140915</v>
      </c>
      <c r="L26" s="65">
        <v>1.5</v>
      </c>
      <c r="M26" s="27">
        <v>1.3</v>
      </c>
      <c r="N26" s="27">
        <v>1.2</v>
      </c>
      <c r="O26" s="65">
        <v>0.34</v>
      </c>
      <c r="P26" s="27">
        <v>0.36</v>
      </c>
      <c r="Q26" s="27">
        <v>0.38</v>
      </c>
      <c r="R26" s="65">
        <v>0.2</v>
      </c>
      <c r="S26" s="27">
        <v>0.22</v>
      </c>
      <c r="T26" s="27">
        <v>0.24</v>
      </c>
      <c r="U26" s="27">
        <v>15</v>
      </c>
      <c r="V26" s="27">
        <v>12</v>
      </c>
      <c r="W26" s="27">
        <v>9</v>
      </c>
      <c r="X26" s="27">
        <v>4.4000000000000004</v>
      </c>
      <c r="Y26" s="27">
        <v>3</v>
      </c>
      <c r="Z26" s="27">
        <v>2.7</v>
      </c>
      <c r="AA26" s="27">
        <v>3.83</v>
      </c>
      <c r="AB26" s="27">
        <v>3.46</v>
      </c>
      <c r="AC26" s="27">
        <v>3.36</v>
      </c>
      <c r="AD26" s="27" t="s">
        <v>149</v>
      </c>
      <c r="AE26" s="27">
        <v>36</v>
      </c>
    </row>
    <row r="27" spans="1:34" x14ac:dyDescent="0.3">
      <c r="A27" s="27" t="s">
        <v>41</v>
      </c>
      <c r="B27" s="28">
        <v>46049</v>
      </c>
      <c r="C27" s="27">
        <v>1</v>
      </c>
      <c r="D27" s="27">
        <v>3</v>
      </c>
      <c r="E27" s="27">
        <v>45.3</v>
      </c>
      <c r="F27" s="27">
        <v>8.26</v>
      </c>
      <c r="G27" s="27">
        <v>52.59</v>
      </c>
      <c r="H27" s="65">
        <v>305</v>
      </c>
      <c r="I27" s="27">
        <v>11.01</v>
      </c>
      <c r="J27" s="27">
        <v>9.9499999999999993</v>
      </c>
      <c r="K27" s="66">
        <f t="shared" si="1"/>
        <v>1.1065326633165831</v>
      </c>
      <c r="L27" s="65">
        <v>1.1000000000000001</v>
      </c>
      <c r="M27" s="27">
        <v>1</v>
      </c>
      <c r="N27" s="27">
        <v>0.9</v>
      </c>
      <c r="O27" s="65">
        <v>0.26</v>
      </c>
      <c r="P27" s="27">
        <v>0.28000000000000003</v>
      </c>
      <c r="Q27" s="27">
        <v>0.3</v>
      </c>
      <c r="R27" s="65">
        <v>1.4999999999999999E-2</v>
      </c>
      <c r="S27" s="27">
        <v>1.6E-2</v>
      </c>
      <c r="T27" s="27">
        <v>1.7000000000000001E-2</v>
      </c>
      <c r="U27" s="27">
        <v>15</v>
      </c>
      <c r="V27" s="27">
        <v>13</v>
      </c>
      <c r="W27" s="27">
        <v>10</v>
      </c>
      <c r="X27" s="27">
        <v>5</v>
      </c>
      <c r="Y27" s="27">
        <v>3.1</v>
      </c>
      <c r="Z27" s="27">
        <v>2.9</v>
      </c>
      <c r="AA27" s="27">
        <v>4.05</v>
      </c>
      <c r="AB27" s="27">
        <v>3.94</v>
      </c>
      <c r="AC27" s="27">
        <v>4.8</v>
      </c>
      <c r="AD27" s="27" t="s">
        <v>184</v>
      </c>
      <c r="AE27" s="27">
        <v>24</v>
      </c>
    </row>
    <row r="28" spans="1:34" x14ac:dyDescent="0.3">
      <c r="A28" s="27" t="s">
        <v>39</v>
      </c>
      <c r="B28" s="28">
        <v>46076</v>
      </c>
      <c r="C28" s="27">
        <v>1</v>
      </c>
      <c r="D28" s="27">
        <v>8.1999999999999993</v>
      </c>
      <c r="E28" s="27">
        <v>34.25</v>
      </c>
      <c r="F28" s="27">
        <v>8.11</v>
      </c>
      <c r="G28" s="27">
        <v>52.05</v>
      </c>
      <c r="H28" s="65">
        <v>195</v>
      </c>
      <c r="I28" s="27">
        <v>10.1</v>
      </c>
      <c r="J28" s="27">
        <v>9.75</v>
      </c>
      <c r="K28" s="66">
        <f t="shared" si="1"/>
        <v>1.0358974358974358</v>
      </c>
      <c r="L28" s="65">
        <v>1.89</v>
      </c>
      <c r="M28" s="27">
        <v>1.45</v>
      </c>
      <c r="N28" s="27">
        <v>0.61</v>
      </c>
      <c r="O28" s="65">
        <v>0.93</v>
      </c>
      <c r="P28" s="27">
        <v>0.84</v>
      </c>
      <c r="Q28" s="27">
        <v>0.72</v>
      </c>
      <c r="R28" s="65">
        <v>8.6999999999999994E-2</v>
      </c>
      <c r="S28" s="27">
        <v>6.4000000000000001E-2</v>
      </c>
      <c r="T28" s="27">
        <v>0.05</v>
      </c>
      <c r="U28" s="27">
        <v>35.4</v>
      </c>
      <c r="V28" s="27">
        <v>34.6</v>
      </c>
      <c r="W28" s="27">
        <v>33.4</v>
      </c>
      <c r="X28" s="27">
        <v>8.9</v>
      </c>
      <c r="Y28" s="27">
        <v>8.5</v>
      </c>
      <c r="Z28" s="27">
        <v>7.9</v>
      </c>
      <c r="AA28" s="27">
        <v>4.12</v>
      </c>
      <c r="AB28" s="27">
        <v>3.94</v>
      </c>
      <c r="AC28" s="27">
        <v>3.85</v>
      </c>
      <c r="AD28" s="27" t="s">
        <v>149</v>
      </c>
      <c r="AE28" s="27">
        <v>42</v>
      </c>
    </row>
    <row r="29" spans="1:34" x14ac:dyDescent="0.3">
      <c r="A29" s="27" t="s">
        <v>40</v>
      </c>
      <c r="B29" s="28">
        <v>46076</v>
      </c>
      <c r="C29" s="27">
        <v>1</v>
      </c>
      <c r="D29" s="27">
        <v>7.8</v>
      </c>
      <c r="E29" s="27">
        <v>34.08</v>
      </c>
      <c r="F29" s="27">
        <v>8.31</v>
      </c>
      <c r="G29" s="27">
        <v>51.82</v>
      </c>
      <c r="H29" s="65">
        <v>205</v>
      </c>
      <c r="I29" s="27">
        <v>10.5</v>
      </c>
      <c r="J29" s="27">
        <v>9.75</v>
      </c>
      <c r="K29" s="66">
        <f t="shared" si="1"/>
        <v>1.0769230769230769</v>
      </c>
      <c r="L29" s="65">
        <v>2.52</v>
      </c>
      <c r="M29" s="27">
        <v>1.5</v>
      </c>
      <c r="N29" s="27">
        <v>0.76</v>
      </c>
      <c r="O29" s="65">
        <v>0.92</v>
      </c>
      <c r="P29" s="27">
        <v>0.82</v>
      </c>
      <c r="Q29" s="27">
        <v>0.7</v>
      </c>
      <c r="R29" s="65">
        <v>8.5000000000000006E-2</v>
      </c>
      <c r="S29" s="27">
        <v>6.3E-2</v>
      </c>
      <c r="T29" s="27">
        <v>5.0999999999999997E-2</v>
      </c>
      <c r="U29" s="27">
        <v>33.799999999999997</v>
      </c>
      <c r="V29" s="27">
        <v>33</v>
      </c>
      <c r="W29" s="27">
        <v>31.8</v>
      </c>
      <c r="X29" s="27">
        <v>8.1</v>
      </c>
      <c r="Y29" s="27">
        <v>7.7</v>
      </c>
      <c r="Z29" s="27">
        <v>7.1</v>
      </c>
      <c r="AA29" s="27">
        <v>4.05</v>
      </c>
      <c r="AB29" s="27">
        <v>3.88</v>
      </c>
      <c r="AC29" s="27">
        <v>3.79</v>
      </c>
      <c r="AD29" s="27" t="s">
        <v>149</v>
      </c>
      <c r="AE29" s="27">
        <v>42</v>
      </c>
    </row>
    <row r="30" spans="1:34" x14ac:dyDescent="0.3">
      <c r="A30" s="27" t="s">
        <v>41</v>
      </c>
      <c r="B30" s="28">
        <v>46076</v>
      </c>
      <c r="C30" s="27">
        <v>1</v>
      </c>
      <c r="D30" s="27">
        <v>8.9</v>
      </c>
      <c r="E30" s="27">
        <v>33.71</v>
      </c>
      <c r="F30" s="27">
        <v>7.86</v>
      </c>
      <c r="G30" s="27">
        <v>51.32</v>
      </c>
      <c r="H30" s="65">
        <v>195</v>
      </c>
      <c r="I30" s="27">
        <v>9.6</v>
      </c>
      <c r="J30" s="27">
        <v>9.5299999999999994</v>
      </c>
      <c r="K30" s="66">
        <f t="shared" si="1"/>
        <v>1.0073452256033579</v>
      </c>
      <c r="L30" s="65">
        <v>1.53</v>
      </c>
      <c r="M30" s="27">
        <v>0.98</v>
      </c>
      <c r="N30" s="27">
        <v>0.21</v>
      </c>
      <c r="O30" s="65">
        <v>0.9</v>
      </c>
      <c r="P30" s="27">
        <v>0.82</v>
      </c>
      <c r="Q30" s="27">
        <v>0.7</v>
      </c>
      <c r="R30" s="65">
        <v>8.5000000000000006E-2</v>
      </c>
      <c r="S30" s="27">
        <v>6.4000000000000001E-2</v>
      </c>
      <c r="T30" s="27">
        <v>5.2999999999999999E-2</v>
      </c>
      <c r="U30" s="27">
        <v>38.5</v>
      </c>
      <c r="V30" s="27">
        <v>37.6</v>
      </c>
      <c r="W30" s="27">
        <v>36.4</v>
      </c>
      <c r="X30" s="27">
        <v>9.6999999999999993</v>
      </c>
      <c r="Y30" s="27">
        <v>9.3000000000000007</v>
      </c>
      <c r="Z30" s="27">
        <v>8.6999999999999993</v>
      </c>
      <c r="AA30" s="27">
        <v>4.18</v>
      </c>
      <c r="AB30" s="27">
        <v>4.0199999999999996</v>
      </c>
      <c r="AC30" s="27">
        <v>3.92</v>
      </c>
      <c r="AD30" s="27" t="s">
        <v>149</v>
      </c>
      <c r="AE30" s="27">
        <v>42</v>
      </c>
    </row>
    <row r="31" spans="1:34" x14ac:dyDescent="0.3">
      <c r="A31" s="27" t="s">
        <v>39</v>
      </c>
      <c r="B31" s="28">
        <v>46098</v>
      </c>
      <c r="C31" s="112">
        <v>1</v>
      </c>
      <c r="D31" s="27">
        <v>12.8</v>
      </c>
      <c r="E31" s="27">
        <v>33.5</v>
      </c>
      <c r="F31" s="27">
        <v>7.56</v>
      </c>
      <c r="G31" s="27">
        <v>47.79</v>
      </c>
      <c r="H31" s="65">
        <v>230</v>
      </c>
      <c r="I31" s="27">
        <v>9.85</v>
      </c>
      <c r="J31" s="27">
        <v>8.4700000000000006</v>
      </c>
      <c r="K31" s="66">
        <f t="shared" si="1"/>
        <v>1.1629279811097992</v>
      </c>
      <c r="L31" s="65">
        <v>2.1</v>
      </c>
      <c r="M31" s="27">
        <v>1.6</v>
      </c>
      <c r="N31" s="27">
        <v>0.6</v>
      </c>
      <c r="O31" s="65">
        <v>0.8</v>
      </c>
      <c r="P31" s="27">
        <v>0.72</v>
      </c>
      <c r="Q31" s="27">
        <v>0.62</v>
      </c>
      <c r="R31" s="65">
        <v>8.2000000000000003E-2</v>
      </c>
      <c r="S31" s="27">
        <v>5.8999999999999997E-2</v>
      </c>
      <c r="T31" s="27">
        <v>4.7E-2</v>
      </c>
      <c r="U31" s="27">
        <v>37</v>
      </c>
      <c r="V31" s="27">
        <v>36</v>
      </c>
      <c r="W31" s="27">
        <v>35</v>
      </c>
      <c r="X31" s="27">
        <v>9.5</v>
      </c>
      <c r="Y31" s="27">
        <v>9</v>
      </c>
      <c r="Z31" s="27">
        <v>8.3000000000000007</v>
      </c>
      <c r="AA31" s="27">
        <v>4.1500000000000004</v>
      </c>
      <c r="AB31" s="27">
        <v>3.97</v>
      </c>
      <c r="AC31" s="27">
        <v>3.87</v>
      </c>
      <c r="AD31" s="27" t="s">
        <v>149</v>
      </c>
      <c r="AE31" s="27">
        <v>39</v>
      </c>
    </row>
    <row r="32" spans="1:34" x14ac:dyDescent="0.3">
      <c r="A32" s="27" t="s">
        <v>40</v>
      </c>
      <c r="B32" s="28">
        <v>46098</v>
      </c>
      <c r="C32" s="112">
        <v>1</v>
      </c>
      <c r="D32" s="27">
        <v>12.5</v>
      </c>
      <c r="E32" s="27">
        <v>34.200000000000003</v>
      </c>
      <c r="F32" s="27">
        <v>7.73</v>
      </c>
      <c r="G32" s="27">
        <v>48.9</v>
      </c>
      <c r="H32" s="65">
        <v>200</v>
      </c>
      <c r="I32" s="27">
        <v>9.59</v>
      </c>
      <c r="J32" s="27">
        <v>8.4700000000000006</v>
      </c>
      <c r="K32" s="66">
        <f t="shared" si="1"/>
        <v>1.1322314049586777</v>
      </c>
      <c r="L32" s="65">
        <v>2.8</v>
      </c>
      <c r="M32" s="27">
        <v>1.7</v>
      </c>
      <c r="N32" s="27">
        <v>0.8</v>
      </c>
      <c r="O32" s="65">
        <v>0.78</v>
      </c>
      <c r="P32" s="27">
        <v>0.7</v>
      </c>
      <c r="Q32" s="27">
        <v>0.6</v>
      </c>
      <c r="R32" s="65">
        <v>0.8</v>
      </c>
      <c r="S32" s="27">
        <v>5.8000000000000003E-2</v>
      </c>
      <c r="T32" s="27">
        <v>4.5999999999999999E-2</v>
      </c>
      <c r="U32" s="27">
        <v>36</v>
      </c>
      <c r="V32" s="27">
        <v>35</v>
      </c>
      <c r="W32" s="27">
        <v>34</v>
      </c>
      <c r="X32" s="27">
        <v>8.6999999999999993</v>
      </c>
      <c r="Y32" s="27">
        <v>8.1999999999999993</v>
      </c>
      <c r="Z32" s="27">
        <v>7.5</v>
      </c>
      <c r="AA32" s="27">
        <v>4.0999999999999996</v>
      </c>
      <c r="AB32" s="27">
        <v>3.91</v>
      </c>
      <c r="AC32" s="27">
        <v>3.81</v>
      </c>
      <c r="AD32" s="27" t="s">
        <v>149</v>
      </c>
      <c r="AE32" s="27">
        <v>42</v>
      </c>
    </row>
    <row r="33" spans="1:31" x14ac:dyDescent="0.3">
      <c r="A33" s="27" t="s">
        <v>41</v>
      </c>
      <c r="B33" s="28">
        <v>46098</v>
      </c>
      <c r="C33" s="112">
        <v>1</v>
      </c>
      <c r="D33" s="27">
        <v>11.7</v>
      </c>
      <c r="E33" s="27">
        <v>35.1</v>
      </c>
      <c r="F33" s="27">
        <v>7.65</v>
      </c>
      <c r="G33" s="27">
        <v>50.12</v>
      </c>
      <c r="H33" s="65">
        <v>280</v>
      </c>
      <c r="I33" s="27">
        <v>9.33</v>
      </c>
      <c r="J33" s="27">
        <v>8.5500000000000007</v>
      </c>
      <c r="K33" s="66">
        <f t="shared" si="1"/>
        <v>1.0912280701754384</v>
      </c>
      <c r="L33" s="65">
        <v>1.7</v>
      </c>
      <c r="M33" s="27">
        <v>1.1000000000000001</v>
      </c>
      <c r="N33" s="27">
        <v>0.3</v>
      </c>
      <c r="O33" s="65">
        <v>0.76</v>
      </c>
      <c r="P33" s="27">
        <v>0.7</v>
      </c>
      <c r="Q33" s="27">
        <v>0.6</v>
      </c>
      <c r="R33" s="65">
        <v>0.08</v>
      </c>
      <c r="S33" s="27">
        <v>0.06</v>
      </c>
      <c r="T33" s="27">
        <v>0.05</v>
      </c>
      <c r="U33" s="27">
        <v>40</v>
      </c>
      <c r="V33" s="27">
        <v>39</v>
      </c>
      <c r="W33" s="27">
        <v>38</v>
      </c>
      <c r="X33" s="27">
        <v>10.5</v>
      </c>
      <c r="Y33" s="27">
        <v>10</v>
      </c>
      <c r="Z33" s="27">
        <v>9.3000000000000007</v>
      </c>
      <c r="AA33" s="27">
        <v>4.2</v>
      </c>
      <c r="AB33" s="27">
        <v>4.05</v>
      </c>
      <c r="AC33" s="27">
        <v>3.94</v>
      </c>
      <c r="AD33" s="27" t="s">
        <v>149</v>
      </c>
      <c r="AE33" s="27">
        <v>36</v>
      </c>
    </row>
    <row r="34" spans="1:31" x14ac:dyDescent="0.3">
      <c r="A34" s="27" t="s">
        <v>39</v>
      </c>
      <c r="B34" s="28">
        <v>46132</v>
      </c>
      <c r="C34" s="112">
        <v>1</v>
      </c>
      <c r="D34" s="27">
        <v>17.5</v>
      </c>
      <c r="E34" s="27">
        <v>34.299999999999997</v>
      </c>
      <c r="F34" s="27">
        <v>7.4</v>
      </c>
      <c r="G34" s="27">
        <v>46.5</v>
      </c>
      <c r="H34" s="65">
        <v>250</v>
      </c>
      <c r="I34" s="27">
        <v>9</v>
      </c>
      <c r="J34" s="27">
        <v>7.66</v>
      </c>
      <c r="K34" s="66">
        <f t="shared" si="1"/>
        <v>1.1749347258485638</v>
      </c>
      <c r="L34" s="65">
        <v>2</v>
      </c>
      <c r="M34" s="27">
        <v>1.6</v>
      </c>
      <c r="N34" s="27">
        <v>0.6</v>
      </c>
      <c r="O34" s="65">
        <v>0.72</v>
      </c>
      <c r="P34" s="27">
        <v>0.68</v>
      </c>
      <c r="Q34" s="27">
        <v>0.57999999999999996</v>
      </c>
      <c r="R34" s="65">
        <v>0.08</v>
      </c>
      <c r="S34" s="27">
        <v>5.7000000000000002E-2</v>
      </c>
      <c r="T34" s="27">
        <v>4.4999999999999998E-2</v>
      </c>
      <c r="U34" s="27">
        <v>39</v>
      </c>
      <c r="V34" s="27">
        <v>38</v>
      </c>
      <c r="W34" s="27">
        <v>36</v>
      </c>
      <c r="X34" s="27">
        <v>10.199999999999999</v>
      </c>
      <c r="Y34" s="27">
        <v>9.6999999999999993</v>
      </c>
      <c r="Z34" s="27">
        <v>8.6999999999999993</v>
      </c>
      <c r="AA34" s="27">
        <v>4.1500000000000004</v>
      </c>
      <c r="AB34" s="27">
        <v>3.95</v>
      </c>
      <c r="AC34" s="27">
        <v>3.85</v>
      </c>
      <c r="AD34" s="27" t="s">
        <v>149</v>
      </c>
      <c r="AE34" s="27">
        <v>39</v>
      </c>
    </row>
    <row r="35" spans="1:31" x14ac:dyDescent="0.3">
      <c r="A35" s="27" t="s">
        <v>40</v>
      </c>
      <c r="B35" s="28">
        <v>46132</v>
      </c>
      <c r="C35" s="112">
        <v>1</v>
      </c>
      <c r="D35" s="27">
        <v>17</v>
      </c>
      <c r="E35" s="27">
        <v>37.6</v>
      </c>
      <c r="F35" s="27">
        <v>7.55</v>
      </c>
      <c r="G35" s="27">
        <v>51</v>
      </c>
      <c r="H35" s="65">
        <v>220</v>
      </c>
      <c r="I35" s="27">
        <v>8.8000000000000007</v>
      </c>
      <c r="J35" s="27">
        <v>7.58</v>
      </c>
      <c r="K35" s="66">
        <f t="shared" si="1"/>
        <v>1.1609498680738788</v>
      </c>
      <c r="L35" s="65">
        <v>2.5</v>
      </c>
      <c r="M35" s="27">
        <v>1.5</v>
      </c>
      <c r="N35" s="27">
        <v>0.7</v>
      </c>
      <c r="O35" s="65">
        <v>0.72</v>
      </c>
      <c r="P35" s="27">
        <v>0.68</v>
      </c>
      <c r="Q35" s="27">
        <v>0.65</v>
      </c>
      <c r="R35" s="65">
        <v>8.2000000000000003E-2</v>
      </c>
      <c r="S35" s="27">
        <v>6.0999999999999999E-2</v>
      </c>
      <c r="T35" s="27">
        <v>4.9000000000000002E-2</v>
      </c>
      <c r="U35" s="27">
        <v>40</v>
      </c>
      <c r="V35" s="27">
        <v>38</v>
      </c>
      <c r="W35" s="27">
        <v>37</v>
      </c>
      <c r="X35" s="27">
        <v>10</v>
      </c>
      <c r="Y35" s="27">
        <v>8.8000000000000007</v>
      </c>
      <c r="Z35" s="27">
        <v>8.5</v>
      </c>
      <c r="AA35" s="27">
        <v>4.2</v>
      </c>
      <c r="AB35" s="27">
        <v>4.05</v>
      </c>
      <c r="AC35" s="27">
        <v>3.93</v>
      </c>
      <c r="AD35" s="27" t="s">
        <v>149</v>
      </c>
      <c r="AE35" s="27">
        <v>42</v>
      </c>
    </row>
    <row r="36" spans="1:31" x14ac:dyDescent="0.3">
      <c r="A36" s="27" t="s">
        <v>41</v>
      </c>
      <c r="B36" s="28">
        <v>46132</v>
      </c>
      <c r="C36" s="112">
        <v>1</v>
      </c>
      <c r="D36" s="27">
        <v>16.5</v>
      </c>
      <c r="E36" s="27">
        <v>36.700000000000003</v>
      </c>
      <c r="F36" s="27">
        <v>7.48</v>
      </c>
      <c r="G36" s="27">
        <v>49.5</v>
      </c>
      <c r="H36" s="65">
        <v>240</v>
      </c>
      <c r="I36" s="27">
        <v>8.6</v>
      </c>
      <c r="J36" s="27">
        <v>7.58</v>
      </c>
      <c r="K36" s="66">
        <f t="shared" si="1"/>
        <v>1.1345646437994723</v>
      </c>
      <c r="L36" s="65">
        <v>2.2000000000000002</v>
      </c>
      <c r="M36" s="27">
        <v>1.6</v>
      </c>
      <c r="N36" s="27">
        <v>0.5</v>
      </c>
      <c r="O36" s="65">
        <v>0.74</v>
      </c>
      <c r="P36" s="27">
        <v>0.68</v>
      </c>
      <c r="Q36" s="27">
        <v>0.57999999999999996</v>
      </c>
      <c r="R36" s="65">
        <v>7.8E-2</v>
      </c>
      <c r="S36" s="27">
        <v>5.8000000000000003E-2</v>
      </c>
      <c r="T36" s="27">
        <v>4.8000000000000001E-2</v>
      </c>
      <c r="U36" s="27">
        <v>42</v>
      </c>
      <c r="V36" s="27">
        <v>40</v>
      </c>
      <c r="W36" s="27">
        <v>39</v>
      </c>
      <c r="X36" s="27">
        <v>11.2</v>
      </c>
      <c r="Y36" s="27">
        <v>10</v>
      </c>
      <c r="Z36" s="27">
        <v>9.5</v>
      </c>
      <c r="AA36" s="27">
        <v>4.25</v>
      </c>
      <c r="AB36" s="27">
        <v>4.0999999999999996</v>
      </c>
      <c r="AC36" s="27">
        <v>3.98</v>
      </c>
      <c r="AD36" s="27" t="s">
        <v>149</v>
      </c>
      <c r="AE36" s="27">
        <v>39</v>
      </c>
    </row>
  </sheetData>
  <mergeCells count="1">
    <mergeCell ref="AD3:AE3"/>
  </mergeCells>
  <phoneticPr fontId="1" type="noConversion"/>
  <pageMargins left="0.7" right="0.7" top="0.75" bottom="0.75" header="0.3" footer="0.3"/>
  <pageSetup paperSize="9" orientation="portrait" horizontalDpi="300" verticalDpi="300"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D5037-1522-4F50-A0C5-0299CA7131D5}">
  <dimension ref="A1:G66"/>
  <sheetViews>
    <sheetView workbookViewId="0">
      <selection activeCell="L66" sqref="L66"/>
    </sheetView>
  </sheetViews>
  <sheetFormatPr defaultRowHeight="16.5" x14ac:dyDescent="0.3"/>
  <cols>
    <col min="1" max="1" width="11.75" customWidth="1"/>
    <col min="2" max="2" width="31.875" bestFit="1" customWidth="1"/>
    <col min="3" max="3" width="24.875" bestFit="1" customWidth="1"/>
    <col min="4" max="4" width="14.75" bestFit="1" customWidth="1"/>
    <col min="5" max="5" width="18.375" bestFit="1" customWidth="1"/>
    <col min="6" max="6" width="23.75" bestFit="1" customWidth="1"/>
    <col min="7" max="7" width="14.25" bestFit="1" customWidth="1"/>
  </cols>
  <sheetData>
    <row r="1" spans="1:7" x14ac:dyDescent="0.3">
      <c r="E1" s="43" t="s">
        <v>131</v>
      </c>
      <c r="F1" s="32" t="s">
        <v>132</v>
      </c>
    </row>
    <row r="2" spans="1:7" ht="26.25" x14ac:dyDescent="0.3">
      <c r="A2" s="35" t="s">
        <v>49</v>
      </c>
    </row>
    <row r="3" spans="1:7" ht="116.25" customHeight="1" x14ac:dyDescent="0.3">
      <c r="A3" s="111" t="s">
        <v>50</v>
      </c>
      <c r="B3" s="111"/>
      <c r="C3" s="111"/>
      <c r="D3" s="111"/>
      <c r="E3" s="111"/>
      <c r="F3" s="111"/>
      <c r="G3" s="33"/>
    </row>
    <row r="6" spans="1:7" x14ac:dyDescent="0.3">
      <c r="A6" t="s">
        <v>51</v>
      </c>
    </row>
    <row r="8" spans="1:7" x14ac:dyDescent="0.3">
      <c r="A8" s="42" t="s">
        <v>52</v>
      </c>
      <c r="B8" s="42" t="s">
        <v>53</v>
      </c>
      <c r="C8" s="42" t="s">
        <v>54</v>
      </c>
      <c r="D8" s="42" t="s">
        <v>55</v>
      </c>
      <c r="E8" s="42" t="s">
        <v>56</v>
      </c>
      <c r="F8" s="42" t="s">
        <v>57</v>
      </c>
    </row>
    <row r="9" spans="1:7" x14ac:dyDescent="0.3">
      <c r="A9" s="27" t="s">
        <v>38</v>
      </c>
      <c r="B9" s="27" t="s">
        <v>58</v>
      </c>
      <c r="C9" s="27" t="s">
        <v>59</v>
      </c>
      <c r="D9" s="27" t="s">
        <v>60</v>
      </c>
      <c r="E9" s="27" t="s">
        <v>61</v>
      </c>
      <c r="F9" s="27" t="s">
        <v>62</v>
      </c>
    </row>
    <row r="13" spans="1:7" x14ac:dyDescent="0.3">
      <c r="A13" t="s">
        <v>64</v>
      </c>
    </row>
    <row r="14" spans="1:7" x14ac:dyDescent="0.3">
      <c r="A14" t="s">
        <v>63</v>
      </c>
    </row>
    <row r="17" spans="1:6" x14ac:dyDescent="0.3">
      <c r="A17" t="s">
        <v>76</v>
      </c>
    </row>
    <row r="18" spans="1:6" x14ac:dyDescent="0.3">
      <c r="A18" s="41" t="s">
        <v>65</v>
      </c>
      <c r="B18" s="41" t="s">
        <v>66</v>
      </c>
      <c r="C18" s="41" t="s">
        <v>67</v>
      </c>
      <c r="D18" s="41" t="s">
        <v>68</v>
      </c>
      <c r="E18" s="41" t="s">
        <v>69</v>
      </c>
      <c r="F18" s="41" t="s">
        <v>70</v>
      </c>
    </row>
    <row r="19" spans="1:6" x14ac:dyDescent="0.3">
      <c r="A19" s="36" t="s">
        <v>71</v>
      </c>
      <c r="B19" s="36">
        <v>2.1</v>
      </c>
      <c r="C19" s="108">
        <v>90</v>
      </c>
      <c r="D19" s="36">
        <v>140</v>
      </c>
      <c r="E19" s="36">
        <v>20</v>
      </c>
      <c r="F19" s="36">
        <v>8.5</v>
      </c>
    </row>
    <row r="20" spans="1:6" x14ac:dyDescent="0.3">
      <c r="A20" s="36" t="s">
        <v>72</v>
      </c>
      <c r="B20" s="36">
        <v>6.3</v>
      </c>
      <c r="C20" s="109"/>
      <c r="D20" s="36">
        <v>220</v>
      </c>
      <c r="E20" s="36">
        <v>35</v>
      </c>
      <c r="F20" s="36">
        <v>2.5</v>
      </c>
    </row>
    <row r="21" spans="1:6" x14ac:dyDescent="0.3">
      <c r="A21" s="36" t="s">
        <v>73</v>
      </c>
      <c r="B21" s="36">
        <v>3.7</v>
      </c>
      <c r="C21" s="109"/>
      <c r="D21" s="36">
        <v>230</v>
      </c>
      <c r="E21" s="36">
        <v>25</v>
      </c>
      <c r="F21" s="36">
        <v>0.5</v>
      </c>
    </row>
    <row r="22" spans="1:6" x14ac:dyDescent="0.3">
      <c r="A22" s="36" t="s">
        <v>74</v>
      </c>
      <c r="B22" s="36">
        <v>2.2000000000000002</v>
      </c>
      <c r="C22" s="109"/>
      <c r="D22" s="36">
        <v>425</v>
      </c>
      <c r="E22" s="36">
        <v>30</v>
      </c>
      <c r="F22" s="36">
        <v>1</v>
      </c>
    </row>
    <row r="23" spans="1:6" x14ac:dyDescent="0.3">
      <c r="A23" s="36" t="s">
        <v>75</v>
      </c>
      <c r="B23" s="36">
        <v>1.6</v>
      </c>
      <c r="C23" s="110"/>
      <c r="D23" s="36">
        <v>165</v>
      </c>
      <c r="E23" s="36">
        <v>15</v>
      </c>
      <c r="F23" s="36">
        <v>8</v>
      </c>
    </row>
    <row r="26" spans="1:6" x14ac:dyDescent="0.3">
      <c r="A26" t="s">
        <v>90</v>
      </c>
    </row>
    <row r="27" spans="1:6" x14ac:dyDescent="0.3">
      <c r="A27" s="41" t="s">
        <v>77</v>
      </c>
      <c r="B27" s="41" t="s">
        <v>78</v>
      </c>
      <c r="C27" s="41" t="s">
        <v>79</v>
      </c>
    </row>
    <row r="28" spans="1:6" x14ac:dyDescent="0.3">
      <c r="A28" s="36">
        <v>1</v>
      </c>
      <c r="B28" s="36" t="s">
        <v>80</v>
      </c>
      <c r="C28" s="36" t="s">
        <v>81</v>
      </c>
    </row>
    <row r="29" spans="1:6" x14ac:dyDescent="0.3">
      <c r="A29" s="36">
        <v>2</v>
      </c>
      <c r="B29" s="36" t="s">
        <v>82</v>
      </c>
      <c r="C29" s="36" t="s">
        <v>83</v>
      </c>
    </row>
    <row r="30" spans="1:6" x14ac:dyDescent="0.3">
      <c r="A30" s="36">
        <v>3</v>
      </c>
      <c r="B30" s="36" t="s">
        <v>84</v>
      </c>
      <c r="C30" s="36" t="s">
        <v>85</v>
      </c>
    </row>
    <row r="31" spans="1:6" x14ac:dyDescent="0.3">
      <c r="A31" s="36">
        <v>4</v>
      </c>
      <c r="B31" s="36" t="s">
        <v>86</v>
      </c>
      <c r="C31" s="36" t="s">
        <v>87</v>
      </c>
    </row>
    <row r="32" spans="1:6" x14ac:dyDescent="0.3">
      <c r="A32" s="36">
        <v>5</v>
      </c>
      <c r="B32" s="36" t="s">
        <v>88</v>
      </c>
      <c r="C32" s="36" t="s">
        <v>89</v>
      </c>
    </row>
    <row r="36" spans="1:6" x14ac:dyDescent="0.3">
      <c r="A36" t="s">
        <v>91</v>
      </c>
    </row>
    <row r="37" spans="1:6" x14ac:dyDescent="0.3">
      <c r="A37" s="41" t="s">
        <v>77</v>
      </c>
      <c r="B37" s="41" t="s">
        <v>92</v>
      </c>
      <c r="C37" s="41" t="s">
        <v>93</v>
      </c>
      <c r="D37" s="41" t="s">
        <v>94</v>
      </c>
      <c r="E37" s="41" t="s">
        <v>95</v>
      </c>
      <c r="F37" s="41" t="s">
        <v>96</v>
      </c>
    </row>
    <row r="38" spans="1:6" x14ac:dyDescent="0.3">
      <c r="A38" s="36">
        <v>1</v>
      </c>
      <c r="B38" s="36" t="s">
        <v>97</v>
      </c>
      <c r="C38" s="36" t="s">
        <v>98</v>
      </c>
      <c r="D38" s="36" t="s">
        <v>99</v>
      </c>
      <c r="E38" s="36" t="s">
        <v>100</v>
      </c>
      <c r="F38" s="36" t="s">
        <v>101</v>
      </c>
    </row>
    <row r="39" spans="1:6" x14ac:dyDescent="0.3">
      <c r="A39" s="36">
        <v>2</v>
      </c>
      <c r="B39" s="36" t="s">
        <v>102</v>
      </c>
      <c r="C39" s="36" t="s">
        <v>103</v>
      </c>
      <c r="D39" s="36" t="s">
        <v>104</v>
      </c>
      <c r="E39" s="36" t="s">
        <v>105</v>
      </c>
      <c r="F39" s="36" t="s">
        <v>106</v>
      </c>
    </row>
    <row r="40" spans="1:6" x14ac:dyDescent="0.3">
      <c r="A40" s="36">
        <v>3</v>
      </c>
      <c r="B40" s="36" t="s">
        <v>107</v>
      </c>
      <c r="C40" s="36" t="s">
        <v>108</v>
      </c>
      <c r="D40" s="36" t="s">
        <v>109</v>
      </c>
      <c r="E40" s="36" t="s">
        <v>110</v>
      </c>
      <c r="F40" s="36" t="s">
        <v>111</v>
      </c>
    </row>
    <row r="41" spans="1:6" x14ac:dyDescent="0.3">
      <c r="A41" s="36">
        <v>4</v>
      </c>
      <c r="B41" s="36" t="s">
        <v>112</v>
      </c>
      <c r="C41" s="36" t="s">
        <v>113</v>
      </c>
      <c r="D41" s="36" t="s">
        <v>114</v>
      </c>
      <c r="E41" s="36" t="s">
        <v>115</v>
      </c>
      <c r="F41" s="36" t="s">
        <v>116</v>
      </c>
    </row>
    <row r="42" spans="1:6" x14ac:dyDescent="0.3">
      <c r="A42" s="36">
        <v>5</v>
      </c>
      <c r="B42" s="36" t="s">
        <v>117</v>
      </c>
      <c r="C42" s="36" t="s">
        <v>118</v>
      </c>
      <c r="D42" s="36" t="s">
        <v>119</v>
      </c>
      <c r="E42" s="36" t="s">
        <v>120</v>
      </c>
      <c r="F42" s="36" t="s">
        <v>121</v>
      </c>
    </row>
    <row r="45" spans="1:6" x14ac:dyDescent="0.3">
      <c r="A45" t="s">
        <v>164</v>
      </c>
    </row>
    <row r="46" spans="1:6" x14ac:dyDescent="0.3">
      <c r="A46" s="40" t="s">
        <v>4</v>
      </c>
      <c r="B46" s="40" t="s">
        <v>162</v>
      </c>
      <c r="C46" s="41" t="s">
        <v>163</v>
      </c>
      <c r="D46" s="40" t="s">
        <v>36</v>
      </c>
      <c r="E46" s="40" t="s">
        <v>126</v>
      </c>
      <c r="F46" s="40" t="s">
        <v>42</v>
      </c>
    </row>
    <row r="47" spans="1:6" x14ac:dyDescent="0.3">
      <c r="A47" s="27" t="s">
        <v>5</v>
      </c>
      <c r="B47" s="38">
        <f>Data!O34</f>
        <v>0.72</v>
      </c>
      <c r="C47" s="38">
        <f>Data!R34</f>
        <v>0.08</v>
      </c>
      <c r="D47" s="38">
        <f>Data!H34</f>
        <v>250</v>
      </c>
      <c r="E47" s="39">
        <f>Data!K34</f>
        <v>1.1749347258485638</v>
      </c>
      <c r="F47" s="38">
        <f>Data!L34</f>
        <v>2</v>
      </c>
    </row>
    <row r="48" spans="1:6" x14ac:dyDescent="0.3">
      <c r="A48" s="27" t="s">
        <v>6</v>
      </c>
      <c r="B48" s="38">
        <f>Data!O35</f>
        <v>0.72</v>
      </c>
      <c r="C48" s="38">
        <f>Data!R35</f>
        <v>8.2000000000000003E-2</v>
      </c>
      <c r="D48" s="38">
        <f>Data!H35</f>
        <v>220</v>
      </c>
      <c r="E48" s="39">
        <f>Data!K35</f>
        <v>1.1609498680738788</v>
      </c>
      <c r="F48" s="38">
        <f>Data!L35</f>
        <v>2.5</v>
      </c>
    </row>
    <row r="49" spans="1:7" x14ac:dyDescent="0.3">
      <c r="A49" s="27" t="s">
        <v>7</v>
      </c>
      <c r="B49" s="38">
        <f>Data!O36</f>
        <v>0.74</v>
      </c>
      <c r="C49" s="38">
        <f>Data!R36</f>
        <v>7.8E-2</v>
      </c>
      <c r="D49" s="38">
        <f>Data!H36</f>
        <v>240</v>
      </c>
      <c r="E49" s="39">
        <f>Data!K36</f>
        <v>1.1345646437994723</v>
      </c>
      <c r="F49" s="38">
        <f>Data!L36</f>
        <v>2.2000000000000002</v>
      </c>
    </row>
    <row r="52" spans="1:7" x14ac:dyDescent="0.3">
      <c r="A52" t="s">
        <v>122</v>
      </c>
    </row>
    <row r="53" spans="1:7" x14ac:dyDescent="0.3">
      <c r="A53" s="106" t="s">
        <v>4</v>
      </c>
      <c r="B53" s="107"/>
      <c r="C53" s="41" t="s">
        <v>159</v>
      </c>
      <c r="D53" s="41" t="s">
        <v>160</v>
      </c>
      <c r="E53" s="41" t="s">
        <v>161</v>
      </c>
      <c r="F53" s="41" t="s">
        <v>96</v>
      </c>
      <c r="G53" s="41" t="s">
        <v>95</v>
      </c>
    </row>
    <row r="54" spans="1:7" x14ac:dyDescent="0.3">
      <c r="A54" s="104" t="s">
        <v>39</v>
      </c>
      <c r="B54" s="27" t="s">
        <v>123</v>
      </c>
      <c r="C54" s="60">
        <f>B47*10^3</f>
        <v>720</v>
      </c>
      <c r="D54" s="61">
        <f>C47*10^3</f>
        <v>80</v>
      </c>
      <c r="E54" s="62">
        <f>F47</f>
        <v>2</v>
      </c>
      <c r="F54" s="44">
        <f>D47/100</f>
        <v>2.5</v>
      </c>
      <c r="G54" s="63">
        <f>E47</f>
        <v>1.1749347258485638</v>
      </c>
    </row>
    <row r="55" spans="1:7" x14ac:dyDescent="0.3">
      <c r="A55" s="105"/>
      <c r="B55" s="27" t="s">
        <v>124</v>
      </c>
      <c r="C55" s="44">
        <f>IF(C54&lt;220,1,
   IF(C54&lt;242,2,
   IF(C54&lt;275,3,
   IF(C54&lt;330,4,5))))</f>
        <v>5</v>
      </c>
      <c r="D55" s="44">
        <f>IF(D54&lt;35,1,
   IF(D54&lt;38.5,2,
   IF(D54&lt;43.75,3,
   IF(D54&lt;52.5,4,5))))</f>
        <v>5</v>
      </c>
      <c r="E55" s="44">
        <f>IF(E54&lt;6.3,1,
   IF(E54&lt;6.93,2,
   IF(E54&lt;7.88,3,
   IF(E54&lt;9.45,4,5))))</f>
        <v>1</v>
      </c>
      <c r="F55" s="44">
        <f>IF(F54&gt;2.5,1,
   IF(F54&gt;2.25,2,
   IF(F54&gt;1.88,3,
   IF(F54&gt;1.25,4,5))))</f>
        <v>2</v>
      </c>
      <c r="G55" s="44">
        <f>IF(G54&gt;90%,1,
   IF(G54&gt;81%,2,
   IF(G54&gt;67.5%,3,
   IF(G54&gt;45%,4,5))))</f>
        <v>1</v>
      </c>
    </row>
    <row r="56" spans="1:7" x14ac:dyDescent="0.3">
      <c r="A56" s="104" t="s">
        <v>40</v>
      </c>
      <c r="B56" s="27" t="s">
        <v>123</v>
      </c>
      <c r="C56" s="60">
        <f>B48*10^3</f>
        <v>720</v>
      </c>
      <c r="D56" s="61">
        <f>C48*10^3</f>
        <v>82</v>
      </c>
      <c r="E56" s="62">
        <f>F48</f>
        <v>2.5</v>
      </c>
      <c r="F56" s="44">
        <f>D48/100</f>
        <v>2.2000000000000002</v>
      </c>
      <c r="G56" s="63">
        <f>E48</f>
        <v>1.1609498680738788</v>
      </c>
    </row>
    <row r="57" spans="1:7" x14ac:dyDescent="0.3">
      <c r="A57" s="105"/>
      <c r="B57" s="27" t="s">
        <v>124</v>
      </c>
      <c r="C57" s="44">
        <f>IF(C56&lt;220,1,
   IF(C56&lt;242,2,
   IF(C56&lt;275,3,
   IF(C56&lt;330,4,5))))</f>
        <v>5</v>
      </c>
      <c r="D57" s="44">
        <f>IF(D56&lt;35,1,
   IF(D56&lt;38.5,2,
   IF(D56&lt;43.75,3,
   IF(D56&lt;52.5,4,5))))</f>
        <v>5</v>
      </c>
      <c r="E57" s="44">
        <f>IF(E56&lt;6.3,1,
   IF(E56&lt;6.93,2,
   IF(E56&lt;7.88,3,
   IF(E56&lt;9.45,4,5))))</f>
        <v>1</v>
      </c>
      <c r="F57" s="44">
        <f>IF(F56&gt;2.5,1,
   IF(F56&gt;2.25,2,
   IF(F56&gt;1.88,3,
   IF(F56&gt;1.25,4,5))))</f>
        <v>3</v>
      </c>
      <c r="G57" s="44">
        <f>IF(G56&gt;90%,1,
   IF(G56&gt;81%,2,
   IF(G56&gt;67.5%,3,
   IF(G56&gt;45%,4,5))))</f>
        <v>1</v>
      </c>
    </row>
    <row r="58" spans="1:7" x14ac:dyDescent="0.3">
      <c r="A58" s="104" t="s">
        <v>41</v>
      </c>
      <c r="B58" s="27" t="s">
        <v>123</v>
      </c>
      <c r="C58" s="60">
        <f>B49*10^3</f>
        <v>740</v>
      </c>
      <c r="D58" s="61">
        <f>C49*10^3</f>
        <v>78</v>
      </c>
      <c r="E58" s="62">
        <f>F49</f>
        <v>2.2000000000000002</v>
      </c>
      <c r="F58" s="44">
        <f>D49/100</f>
        <v>2.4</v>
      </c>
      <c r="G58" s="63">
        <f>E49</f>
        <v>1.1345646437994723</v>
      </c>
    </row>
    <row r="59" spans="1:7" x14ac:dyDescent="0.3">
      <c r="A59" s="105"/>
      <c r="B59" s="27" t="s">
        <v>124</v>
      </c>
      <c r="C59" s="44">
        <f>IF(C58&lt;220,1,
   IF(C58&lt;242,2,
   IF(C58&lt;275,3,
   IF(C58&lt;330,4,5))))</f>
        <v>5</v>
      </c>
      <c r="D59" s="44">
        <f>IF(D58&lt;35,1,
   IF(D58&lt;38.5,2,
   IF(D58&lt;43.75,3,
   IF(D58&lt;52.5,4,5))))</f>
        <v>5</v>
      </c>
      <c r="E59" s="44">
        <f>IF(E58&lt;6.3,1,
   IF(E58&lt;6.93,2,
   IF(E58&lt;7.88,3,
   IF(E58&lt;9.45,4,5))))</f>
        <v>1</v>
      </c>
      <c r="F59" s="44">
        <f>IF(F58&gt;2.5,1,
   IF(F58&gt;2.25,2,
   IF(F58&gt;1.88,3,
   IF(F58&gt;1.25,4,5))))</f>
        <v>2</v>
      </c>
      <c r="G59" s="44">
        <f>IF(G58&gt;90%,1,
   IF(G58&gt;81%,2,
   IF(G58&gt;67.5%,3,
   IF(G58&gt;45%,4,5))))</f>
        <v>1</v>
      </c>
    </row>
    <row r="62" spans="1:7" x14ac:dyDescent="0.3">
      <c r="A62" t="s">
        <v>129</v>
      </c>
    </row>
    <row r="63" spans="1:7" x14ac:dyDescent="0.3">
      <c r="A63" s="40" t="s">
        <v>4</v>
      </c>
      <c r="B63" s="40" t="s">
        <v>38</v>
      </c>
      <c r="C63" s="40" t="s">
        <v>130</v>
      </c>
    </row>
    <row r="64" spans="1:7" x14ac:dyDescent="0.3">
      <c r="A64" s="29" t="s">
        <v>39</v>
      </c>
      <c r="B64" s="31">
        <f>10*G55 + 6*((E55+F55)/2) + 4*((C55+D55)/2)</f>
        <v>39</v>
      </c>
      <c r="C64" s="45" t="str">
        <f>IF($B64&lt;=23,"매우 좋음(I)",
   IF($B64&lt;=33,"좋음(II)",
   IF($B64&lt;=46,"보통(III)",
   IF($B64&lt;=59,"나쁨(IV)","아주나쁨(V)"))))</f>
        <v>보통(III)</v>
      </c>
    </row>
    <row r="65" spans="1:3" x14ac:dyDescent="0.3">
      <c r="A65" s="29" t="s">
        <v>40</v>
      </c>
      <c r="B65" s="31">
        <f>10*G57 + 6*((E57+F57)/2) + 4*((C57+D57)/2)</f>
        <v>42</v>
      </c>
      <c r="C65" s="45" t="str">
        <f t="shared" ref="C65:C66" si="0">IF($B65&lt;=23,"매우 좋음(I)",
   IF($B65&lt;=33,"좋음(II)",
   IF($B65&lt;=46,"보통(III)",
   IF($B65&lt;=59,"나쁨(IV)","아주나쁨(V)"))))</f>
        <v>보통(III)</v>
      </c>
    </row>
    <row r="66" spans="1:3" x14ac:dyDescent="0.3">
      <c r="A66" s="29" t="s">
        <v>41</v>
      </c>
      <c r="B66" s="31">
        <f>10*G59 + 6*((E59+F59)/2) + 4*((C59+D59)/2)</f>
        <v>39</v>
      </c>
      <c r="C66" s="45" t="str">
        <f t="shared" si="0"/>
        <v>보통(III)</v>
      </c>
    </row>
  </sheetData>
  <mergeCells count="6">
    <mergeCell ref="A58:A59"/>
    <mergeCell ref="A53:B53"/>
    <mergeCell ref="C19:C23"/>
    <mergeCell ref="A3:F3"/>
    <mergeCell ref="A54:A55"/>
    <mergeCell ref="A56:A57"/>
  </mergeCells>
  <phoneticPr fontId="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F41FF-71C8-4F45-A05D-555BF5486D5A}">
  <sheetPr>
    <tabColor theme="4" tint="0.79998168889431442"/>
  </sheetPr>
  <dimension ref="A1:I51"/>
  <sheetViews>
    <sheetView zoomScale="85" zoomScaleNormal="85" workbookViewId="0">
      <selection activeCell="E55" sqref="E55"/>
    </sheetView>
  </sheetViews>
  <sheetFormatPr defaultRowHeight="16.5" x14ac:dyDescent="0.3"/>
  <sheetData>
    <row r="1" spans="1:9" x14ac:dyDescent="0.3">
      <c r="A1" t="s">
        <v>187</v>
      </c>
    </row>
    <row r="2" spans="1:9" x14ac:dyDescent="0.3">
      <c r="A2" t="s">
        <v>153</v>
      </c>
      <c r="D2" t="s">
        <v>2</v>
      </c>
      <c r="F2" s="4" t="s">
        <v>3</v>
      </c>
    </row>
    <row r="3" spans="1:9" x14ac:dyDescent="0.3">
      <c r="A3" s="72" t="s">
        <v>4</v>
      </c>
      <c r="B3" s="73" t="s">
        <v>5</v>
      </c>
      <c r="C3" s="73" t="s">
        <v>6</v>
      </c>
      <c r="D3" s="74" t="s">
        <v>7</v>
      </c>
      <c r="F3" s="72" t="s">
        <v>4</v>
      </c>
      <c r="G3" s="73" t="s">
        <v>5</v>
      </c>
      <c r="H3" s="73" t="s">
        <v>6</v>
      </c>
      <c r="I3" s="74" t="s">
        <v>7</v>
      </c>
    </row>
    <row r="4" spans="1:9" x14ac:dyDescent="0.3">
      <c r="A4" s="75" t="s">
        <v>8</v>
      </c>
      <c r="B4" s="76">
        <v>2.1</v>
      </c>
      <c r="C4" s="76">
        <v>2.8</v>
      </c>
      <c r="D4" s="77">
        <v>1.7</v>
      </c>
      <c r="F4" s="78"/>
      <c r="G4" s="76">
        <v>7.56</v>
      </c>
      <c r="H4" s="76">
        <v>7.73</v>
      </c>
      <c r="I4" s="76">
        <v>7.65</v>
      </c>
    </row>
    <row r="5" spans="1:9" x14ac:dyDescent="0.3">
      <c r="A5" s="75" t="s">
        <v>9</v>
      </c>
      <c r="B5" s="76">
        <v>1.6</v>
      </c>
      <c r="C5" s="76">
        <v>1.7</v>
      </c>
      <c r="D5" s="77">
        <v>1.1000000000000001</v>
      </c>
    </row>
    <row r="6" spans="1:9" x14ac:dyDescent="0.3">
      <c r="A6" s="79" t="s">
        <v>10</v>
      </c>
      <c r="B6" s="80">
        <v>0.6</v>
      </c>
      <c r="C6" s="80">
        <v>0.8</v>
      </c>
      <c r="D6" s="81">
        <v>0.3</v>
      </c>
      <c r="E6" t="s">
        <v>154</v>
      </c>
      <c r="F6" s="4" t="s">
        <v>11</v>
      </c>
      <c r="I6" s="4" t="s">
        <v>12</v>
      </c>
    </row>
    <row r="7" spans="1:9" x14ac:dyDescent="0.3">
      <c r="F7" s="72" t="s">
        <v>4</v>
      </c>
      <c r="G7" s="73" t="s">
        <v>5</v>
      </c>
      <c r="H7" s="73" t="s">
        <v>6</v>
      </c>
      <c r="I7" s="74" t="s">
        <v>7</v>
      </c>
    </row>
    <row r="8" spans="1:9" x14ac:dyDescent="0.3">
      <c r="A8" s="4" t="s">
        <v>16</v>
      </c>
      <c r="D8" s="4" t="s">
        <v>23</v>
      </c>
      <c r="F8" s="82"/>
      <c r="G8" s="76">
        <v>47.79</v>
      </c>
      <c r="H8" s="76">
        <v>48.9</v>
      </c>
      <c r="I8" s="76">
        <v>50.12</v>
      </c>
    </row>
    <row r="9" spans="1:9" x14ac:dyDescent="0.3">
      <c r="A9" s="72" t="s">
        <v>4</v>
      </c>
      <c r="B9" s="73" t="s">
        <v>5</v>
      </c>
      <c r="C9" s="73" t="s">
        <v>6</v>
      </c>
      <c r="D9" s="74" t="s">
        <v>7</v>
      </c>
    </row>
    <row r="10" spans="1:9" x14ac:dyDescent="0.3">
      <c r="A10" s="75" t="s">
        <v>8</v>
      </c>
      <c r="B10" s="76">
        <v>37</v>
      </c>
      <c r="C10" s="76">
        <v>36</v>
      </c>
      <c r="D10" s="77">
        <v>40</v>
      </c>
      <c r="F10" s="4" t="s">
        <v>14</v>
      </c>
      <c r="I10" s="4" t="s">
        <v>15</v>
      </c>
    </row>
    <row r="11" spans="1:9" x14ac:dyDescent="0.3">
      <c r="A11" s="75" t="s">
        <v>9</v>
      </c>
      <c r="B11" s="76">
        <v>36</v>
      </c>
      <c r="C11" s="76">
        <v>35</v>
      </c>
      <c r="D11" s="77">
        <v>39</v>
      </c>
      <c r="F11" s="72" t="s">
        <v>4</v>
      </c>
      <c r="G11" s="73" t="s">
        <v>5</v>
      </c>
      <c r="H11" s="73" t="s">
        <v>6</v>
      </c>
      <c r="I11" s="74" t="s">
        <v>7</v>
      </c>
    </row>
    <row r="12" spans="1:9" x14ac:dyDescent="0.3">
      <c r="A12" s="79" t="s">
        <v>10</v>
      </c>
      <c r="B12" s="80">
        <v>35</v>
      </c>
      <c r="C12" s="80">
        <v>34</v>
      </c>
      <c r="D12" s="81">
        <v>38</v>
      </c>
      <c r="F12" s="82"/>
      <c r="G12" s="76">
        <v>9.85</v>
      </c>
      <c r="H12" s="76">
        <v>9.59</v>
      </c>
      <c r="I12" s="76">
        <v>9.33</v>
      </c>
    </row>
    <row r="13" spans="1:9" x14ac:dyDescent="0.3">
      <c r="A13" s="17" t="s">
        <v>19</v>
      </c>
      <c r="B13" s="18"/>
      <c r="C13" s="18"/>
      <c r="D13" s="19" t="s">
        <v>23</v>
      </c>
    </row>
    <row r="14" spans="1:9" x14ac:dyDescent="0.3">
      <c r="A14" s="72" t="s">
        <v>4</v>
      </c>
      <c r="B14" s="73" t="s">
        <v>5</v>
      </c>
      <c r="C14" s="73" t="s">
        <v>6</v>
      </c>
      <c r="D14" s="74" t="s">
        <v>7</v>
      </c>
      <c r="F14" s="4" t="s">
        <v>17</v>
      </c>
      <c r="I14" s="4" t="s">
        <v>18</v>
      </c>
    </row>
    <row r="15" spans="1:9" x14ac:dyDescent="0.3">
      <c r="A15" s="75" t="s">
        <v>8</v>
      </c>
      <c r="B15" s="76">
        <v>9.5</v>
      </c>
      <c r="C15" s="76">
        <v>8.6999999999999993</v>
      </c>
      <c r="D15" s="77">
        <v>10.5</v>
      </c>
      <c r="F15" s="72" t="s">
        <v>4</v>
      </c>
      <c r="G15" s="73" t="s">
        <v>5</v>
      </c>
      <c r="H15" s="73" t="s">
        <v>6</v>
      </c>
      <c r="I15" s="74" t="s">
        <v>7</v>
      </c>
    </row>
    <row r="16" spans="1:9" x14ac:dyDescent="0.3">
      <c r="A16" s="75" t="s">
        <v>9</v>
      </c>
      <c r="B16" s="76">
        <v>9</v>
      </c>
      <c r="C16" s="76">
        <v>8.1999999999999993</v>
      </c>
      <c r="D16" s="77">
        <v>10</v>
      </c>
      <c r="F16" s="82"/>
      <c r="G16" s="76">
        <v>230</v>
      </c>
      <c r="H16" s="76">
        <v>200</v>
      </c>
      <c r="I16" s="76">
        <v>280</v>
      </c>
    </row>
    <row r="17" spans="1:9" x14ac:dyDescent="0.3">
      <c r="A17" s="79" t="s">
        <v>10</v>
      </c>
      <c r="B17" s="80">
        <v>8.3000000000000007</v>
      </c>
      <c r="C17" s="80">
        <v>7.5</v>
      </c>
      <c r="D17" s="81">
        <v>9.3000000000000007</v>
      </c>
    </row>
    <row r="18" spans="1:9" x14ac:dyDescent="0.3">
      <c r="F18" s="4" t="s">
        <v>140</v>
      </c>
      <c r="I18" s="4" t="s">
        <v>155</v>
      </c>
    </row>
    <row r="19" spans="1:9" x14ac:dyDescent="0.3">
      <c r="A19" s="4" t="s">
        <v>20</v>
      </c>
      <c r="D19" t="s">
        <v>21</v>
      </c>
      <c r="F19" s="72" t="s">
        <v>4</v>
      </c>
      <c r="G19" s="73" t="s">
        <v>5</v>
      </c>
      <c r="H19" s="73" t="s">
        <v>6</v>
      </c>
      <c r="I19" s="74" t="s">
        <v>7</v>
      </c>
    </row>
    <row r="20" spans="1:9" x14ac:dyDescent="0.3">
      <c r="A20" s="72" t="s">
        <v>4</v>
      </c>
      <c r="B20" s="73" t="s">
        <v>5</v>
      </c>
      <c r="C20" s="73" t="s">
        <v>6</v>
      </c>
      <c r="D20" s="74" t="s">
        <v>7</v>
      </c>
      <c r="F20" s="83"/>
      <c r="G20" s="76">
        <v>33.5</v>
      </c>
      <c r="H20" s="76">
        <v>34.200000000000003</v>
      </c>
      <c r="I20" s="76">
        <v>35.1</v>
      </c>
    </row>
    <row r="21" spans="1:9" x14ac:dyDescent="0.3">
      <c r="A21" s="75" t="s">
        <v>8</v>
      </c>
      <c r="B21" s="76">
        <v>4.1500000000000004</v>
      </c>
      <c r="C21" s="76">
        <v>4.0999999999999996</v>
      </c>
      <c r="D21" s="77">
        <v>4.2</v>
      </c>
    </row>
    <row r="22" spans="1:9" x14ac:dyDescent="0.3">
      <c r="A22" s="75" t="s">
        <v>9</v>
      </c>
      <c r="B22" s="76">
        <v>3.97</v>
      </c>
      <c r="C22" s="76">
        <v>3.91</v>
      </c>
      <c r="D22" s="77">
        <v>4.05</v>
      </c>
      <c r="F22" s="4" t="s">
        <v>142</v>
      </c>
      <c r="I22" s="4" t="s">
        <v>156</v>
      </c>
    </row>
    <row r="23" spans="1:9" x14ac:dyDescent="0.3">
      <c r="A23" s="79" t="s">
        <v>10</v>
      </c>
      <c r="B23" s="80">
        <v>3.87</v>
      </c>
      <c r="C23" s="80">
        <v>3.81</v>
      </c>
      <c r="D23" s="81">
        <v>3.94</v>
      </c>
      <c r="F23" s="72" t="s">
        <v>4</v>
      </c>
      <c r="G23" s="73" t="s">
        <v>5</v>
      </c>
      <c r="H23" s="73" t="s">
        <v>6</v>
      </c>
      <c r="I23" s="74" t="s">
        <v>7</v>
      </c>
    </row>
    <row r="24" spans="1:9" x14ac:dyDescent="0.3">
      <c r="A24" s="4" t="s">
        <v>157</v>
      </c>
      <c r="B24" s="4"/>
      <c r="C24" s="4"/>
      <c r="D24" s="4" t="s">
        <v>15</v>
      </c>
      <c r="F24" s="83"/>
      <c r="G24" s="76">
        <v>12.8</v>
      </c>
      <c r="H24" s="76">
        <v>12.5</v>
      </c>
      <c r="I24" s="76">
        <v>11.7</v>
      </c>
    </row>
    <row r="25" spans="1:9" x14ac:dyDescent="0.3">
      <c r="A25" s="72" t="s">
        <v>4</v>
      </c>
      <c r="B25" s="73" t="s">
        <v>5</v>
      </c>
      <c r="C25" s="73" t="s">
        <v>6</v>
      </c>
      <c r="D25" s="74" t="s">
        <v>7</v>
      </c>
    </row>
    <row r="26" spans="1:9" x14ac:dyDescent="0.3">
      <c r="A26" s="75" t="s">
        <v>8</v>
      </c>
      <c r="B26" s="76">
        <v>0.8</v>
      </c>
      <c r="C26" s="76">
        <v>0.78</v>
      </c>
      <c r="D26" s="77">
        <v>0.76</v>
      </c>
    </row>
    <row r="27" spans="1:9" x14ac:dyDescent="0.3">
      <c r="A27" s="75" t="s">
        <v>9</v>
      </c>
      <c r="B27" s="76">
        <v>0.72</v>
      </c>
      <c r="C27" s="76">
        <v>0.7</v>
      </c>
      <c r="D27" s="77">
        <v>0.7</v>
      </c>
    </row>
    <row r="28" spans="1:9" x14ac:dyDescent="0.3">
      <c r="A28" s="79" t="s">
        <v>10</v>
      </c>
      <c r="B28" s="80">
        <v>0.62</v>
      </c>
      <c r="C28" s="80">
        <v>0.6</v>
      </c>
      <c r="D28" s="81">
        <v>0.6</v>
      </c>
    </row>
    <row r="30" spans="1:9" x14ac:dyDescent="0.3">
      <c r="A30" s="4" t="s">
        <v>158</v>
      </c>
      <c r="B30" s="4"/>
      <c r="C30" s="4"/>
      <c r="D30" s="4" t="s">
        <v>23</v>
      </c>
    </row>
    <row r="31" spans="1:9" x14ac:dyDescent="0.3">
      <c r="A31" s="72" t="s">
        <v>4</v>
      </c>
      <c r="B31" s="73" t="s">
        <v>5</v>
      </c>
      <c r="C31" s="73" t="s">
        <v>6</v>
      </c>
      <c r="D31" s="74" t="s">
        <v>7</v>
      </c>
      <c r="G31" s="56"/>
    </row>
    <row r="32" spans="1:9" x14ac:dyDescent="0.3">
      <c r="A32" s="75" t="s">
        <v>8</v>
      </c>
      <c r="B32" s="76">
        <v>8.2000000000000003E-2</v>
      </c>
      <c r="C32" s="76">
        <v>0.8</v>
      </c>
      <c r="D32" s="77">
        <v>0.08</v>
      </c>
      <c r="G32" s="57"/>
    </row>
    <row r="33" spans="1:9" x14ac:dyDescent="0.3">
      <c r="A33" s="75" t="s">
        <v>9</v>
      </c>
      <c r="B33" s="76">
        <v>5.8999999999999997E-2</v>
      </c>
      <c r="C33" s="76">
        <v>5.8000000000000003E-2</v>
      </c>
      <c r="D33" s="77">
        <v>0.06</v>
      </c>
      <c r="G33" s="58"/>
    </row>
    <row r="34" spans="1:9" x14ac:dyDescent="0.3">
      <c r="A34" s="79" t="s">
        <v>10</v>
      </c>
      <c r="B34" s="80">
        <v>4.7E-2</v>
      </c>
      <c r="C34" s="80">
        <v>4.5999999999999999E-2</v>
      </c>
      <c r="D34" s="81">
        <v>0.05</v>
      </c>
      <c r="G34" s="59"/>
    </row>
    <row r="37" spans="1:9" x14ac:dyDescent="0.3">
      <c r="A37" s="34" t="s">
        <v>133</v>
      </c>
    </row>
    <row r="38" spans="1:9" x14ac:dyDescent="0.3">
      <c r="A38" s="85" t="s">
        <v>191</v>
      </c>
      <c r="B38" s="86"/>
      <c r="C38" s="86"/>
      <c r="D38" s="86"/>
      <c r="E38" s="86"/>
      <c r="F38" s="86"/>
      <c r="G38" s="86"/>
      <c r="H38" s="86"/>
      <c r="I38" s="87"/>
    </row>
    <row r="39" spans="1:9" x14ac:dyDescent="0.3">
      <c r="A39" s="88"/>
      <c r="B39" s="89"/>
      <c r="C39" s="89"/>
      <c r="D39" s="89"/>
      <c r="E39" s="89"/>
      <c r="F39" s="89"/>
      <c r="G39" s="89"/>
      <c r="H39" s="89"/>
      <c r="I39" s="90"/>
    </row>
    <row r="40" spans="1:9" x14ac:dyDescent="0.3">
      <c r="A40" s="88"/>
      <c r="B40" s="89"/>
      <c r="C40" s="89"/>
      <c r="D40" s="89"/>
      <c r="E40" s="89"/>
      <c r="F40" s="89"/>
      <c r="G40" s="89"/>
      <c r="H40" s="89"/>
      <c r="I40" s="90"/>
    </row>
    <row r="41" spans="1:9" x14ac:dyDescent="0.3">
      <c r="A41" s="88"/>
      <c r="B41" s="89"/>
      <c r="C41" s="89"/>
      <c r="D41" s="89"/>
      <c r="E41" s="89"/>
      <c r="F41" s="89"/>
      <c r="G41" s="89"/>
      <c r="H41" s="89"/>
      <c r="I41" s="90"/>
    </row>
    <row r="42" spans="1:9" x14ac:dyDescent="0.3">
      <c r="A42" s="88"/>
      <c r="B42" s="89"/>
      <c r="C42" s="89"/>
      <c r="D42" s="89"/>
      <c r="E42" s="89"/>
      <c r="F42" s="89"/>
      <c r="G42" s="89"/>
      <c r="H42" s="89"/>
      <c r="I42" s="90"/>
    </row>
    <row r="43" spans="1:9" x14ac:dyDescent="0.3">
      <c r="A43" s="88"/>
      <c r="B43" s="89"/>
      <c r="C43" s="89"/>
      <c r="D43" s="89"/>
      <c r="E43" s="89"/>
      <c r="F43" s="89"/>
      <c r="G43" s="89"/>
      <c r="H43" s="89"/>
      <c r="I43" s="90"/>
    </row>
    <row r="44" spans="1:9" x14ac:dyDescent="0.3">
      <c r="A44" s="88"/>
      <c r="B44" s="89"/>
      <c r="C44" s="89"/>
      <c r="D44" s="89"/>
      <c r="E44" s="89"/>
      <c r="F44" s="89"/>
      <c r="G44" s="89"/>
      <c r="H44" s="89"/>
      <c r="I44" s="90"/>
    </row>
    <row r="45" spans="1:9" x14ac:dyDescent="0.3">
      <c r="A45" s="88"/>
      <c r="B45" s="89"/>
      <c r="C45" s="89"/>
      <c r="D45" s="89"/>
      <c r="E45" s="89"/>
      <c r="F45" s="89"/>
      <c r="G45" s="89"/>
      <c r="H45" s="89"/>
      <c r="I45" s="90"/>
    </row>
    <row r="46" spans="1:9" x14ac:dyDescent="0.3">
      <c r="A46" s="88"/>
      <c r="B46" s="89"/>
      <c r="C46" s="89"/>
      <c r="D46" s="89"/>
      <c r="E46" s="89"/>
      <c r="F46" s="89"/>
      <c r="G46" s="89"/>
      <c r="H46" s="89"/>
      <c r="I46" s="90"/>
    </row>
    <row r="47" spans="1:9" x14ac:dyDescent="0.3">
      <c r="A47" s="88"/>
      <c r="B47" s="89"/>
      <c r="C47" s="89"/>
      <c r="D47" s="89"/>
      <c r="E47" s="89"/>
      <c r="F47" s="89"/>
      <c r="G47" s="89"/>
      <c r="H47" s="89"/>
      <c r="I47" s="90"/>
    </row>
    <row r="48" spans="1:9" x14ac:dyDescent="0.3">
      <c r="A48" s="88"/>
      <c r="B48" s="89"/>
      <c r="C48" s="89"/>
      <c r="D48" s="89"/>
      <c r="E48" s="89"/>
      <c r="F48" s="89"/>
      <c r="G48" s="89"/>
      <c r="H48" s="89"/>
      <c r="I48" s="90"/>
    </row>
    <row r="49" spans="1:9" x14ac:dyDescent="0.3">
      <c r="A49" s="88"/>
      <c r="B49" s="89"/>
      <c r="C49" s="89"/>
      <c r="D49" s="89"/>
      <c r="E49" s="89"/>
      <c r="F49" s="89"/>
      <c r="G49" s="89"/>
      <c r="H49" s="89"/>
      <c r="I49" s="90"/>
    </row>
    <row r="50" spans="1:9" x14ac:dyDescent="0.3">
      <c r="A50" s="88"/>
      <c r="B50" s="89"/>
      <c r="C50" s="89"/>
      <c r="D50" s="89"/>
      <c r="E50" s="89"/>
      <c r="F50" s="89"/>
      <c r="G50" s="89"/>
      <c r="H50" s="89"/>
      <c r="I50" s="90"/>
    </row>
    <row r="51" spans="1:9" x14ac:dyDescent="0.3">
      <c r="A51" s="91"/>
      <c r="B51" s="92"/>
      <c r="C51" s="92"/>
      <c r="D51" s="92"/>
      <c r="E51" s="92"/>
      <c r="F51" s="92"/>
      <c r="G51" s="92"/>
      <c r="H51" s="92"/>
      <c r="I51" s="93"/>
    </row>
  </sheetData>
  <mergeCells count="1">
    <mergeCell ref="A38:I51"/>
  </mergeCells>
  <phoneticPr fontId="1" type="noConversion"/>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1C2BD-FF74-47BA-88D5-285E6F65A001}">
  <sheetPr>
    <tabColor theme="4" tint="0.79998168889431442"/>
  </sheetPr>
  <dimension ref="A1:L51"/>
  <sheetViews>
    <sheetView workbookViewId="0">
      <selection activeCell="O44" sqref="O44"/>
    </sheetView>
  </sheetViews>
  <sheetFormatPr defaultRowHeight="16.5" x14ac:dyDescent="0.3"/>
  <sheetData>
    <row r="1" spans="1:12" x14ac:dyDescent="0.3">
      <c r="A1" t="s">
        <v>182</v>
      </c>
    </row>
    <row r="2" spans="1:12" x14ac:dyDescent="0.3">
      <c r="A2" t="s">
        <v>153</v>
      </c>
      <c r="D2" t="s">
        <v>2</v>
      </c>
      <c r="F2" s="4" t="s">
        <v>3</v>
      </c>
    </row>
    <row r="3" spans="1:12" x14ac:dyDescent="0.3">
      <c r="A3" s="72" t="s">
        <v>4</v>
      </c>
      <c r="B3" s="73" t="s">
        <v>5</v>
      </c>
      <c r="C3" s="73" t="s">
        <v>6</v>
      </c>
      <c r="D3" s="74" t="s">
        <v>7</v>
      </c>
      <c r="F3" s="72" t="s">
        <v>4</v>
      </c>
      <c r="G3" s="73" t="s">
        <v>5</v>
      </c>
      <c r="H3" s="73" t="s">
        <v>6</v>
      </c>
      <c r="I3" s="74" t="s">
        <v>7</v>
      </c>
    </row>
    <row r="4" spans="1:12" x14ac:dyDescent="0.3">
      <c r="A4" s="75" t="s">
        <v>8</v>
      </c>
      <c r="B4" s="76">
        <v>1.89</v>
      </c>
      <c r="C4" s="76">
        <v>2.52</v>
      </c>
      <c r="D4" s="77">
        <v>1.53</v>
      </c>
      <c r="F4" s="78"/>
      <c r="G4" s="76">
        <v>8.11</v>
      </c>
      <c r="H4" s="76">
        <v>8.31</v>
      </c>
      <c r="I4" s="76">
        <v>7.86</v>
      </c>
    </row>
    <row r="5" spans="1:12" x14ac:dyDescent="0.3">
      <c r="A5" s="75" t="s">
        <v>9</v>
      </c>
      <c r="B5" s="76">
        <v>1.45</v>
      </c>
      <c r="C5" s="76">
        <v>1.5</v>
      </c>
      <c r="D5" s="77">
        <v>0.98</v>
      </c>
    </row>
    <row r="6" spans="1:12" x14ac:dyDescent="0.3">
      <c r="A6" s="79" t="s">
        <v>10</v>
      </c>
      <c r="B6" s="80">
        <v>0.61</v>
      </c>
      <c r="C6" s="80">
        <v>0.76</v>
      </c>
      <c r="D6" s="81">
        <v>0.21</v>
      </c>
      <c r="E6" t="s">
        <v>154</v>
      </c>
      <c r="F6" s="4" t="s">
        <v>11</v>
      </c>
      <c r="I6" s="4" t="s">
        <v>12</v>
      </c>
    </row>
    <row r="7" spans="1:12" x14ac:dyDescent="0.3">
      <c r="F7" s="72" t="s">
        <v>4</v>
      </c>
      <c r="G7" s="73" t="s">
        <v>5</v>
      </c>
      <c r="H7" s="73" t="s">
        <v>6</v>
      </c>
      <c r="I7" s="74" t="s">
        <v>7</v>
      </c>
    </row>
    <row r="8" spans="1:12" x14ac:dyDescent="0.3">
      <c r="A8" s="4" t="s">
        <v>16</v>
      </c>
      <c r="D8" s="4" t="s">
        <v>23</v>
      </c>
      <c r="F8" s="82"/>
      <c r="G8" s="76">
        <v>52.05</v>
      </c>
      <c r="H8" s="76">
        <v>51.82</v>
      </c>
      <c r="I8" s="76">
        <v>51.32</v>
      </c>
    </row>
    <row r="9" spans="1:12" x14ac:dyDescent="0.3">
      <c r="A9" s="72" t="s">
        <v>4</v>
      </c>
      <c r="B9" s="73" t="s">
        <v>5</v>
      </c>
      <c r="C9" s="73" t="s">
        <v>6</v>
      </c>
      <c r="D9" s="74" t="s">
        <v>7</v>
      </c>
    </row>
    <row r="10" spans="1:12" x14ac:dyDescent="0.3">
      <c r="A10" s="75" t="s">
        <v>8</v>
      </c>
      <c r="B10" s="76">
        <v>35.4</v>
      </c>
      <c r="C10" s="76">
        <v>33.799999999999997</v>
      </c>
      <c r="D10" s="77">
        <v>38.5</v>
      </c>
      <c r="F10" s="4" t="s">
        <v>14</v>
      </c>
      <c r="I10" s="4" t="s">
        <v>15</v>
      </c>
    </row>
    <row r="11" spans="1:12" x14ac:dyDescent="0.3">
      <c r="A11" s="75" t="s">
        <v>9</v>
      </c>
      <c r="B11" s="76">
        <v>34.6</v>
      </c>
      <c r="C11" s="76">
        <v>33</v>
      </c>
      <c r="D11" s="77">
        <v>37.6</v>
      </c>
      <c r="F11" s="72" t="s">
        <v>4</v>
      </c>
      <c r="G11" s="73" t="s">
        <v>5</v>
      </c>
      <c r="H11" s="73" t="s">
        <v>6</v>
      </c>
      <c r="I11" s="74" t="s">
        <v>7</v>
      </c>
    </row>
    <row r="12" spans="1:12" x14ac:dyDescent="0.3">
      <c r="A12" s="79" t="s">
        <v>10</v>
      </c>
      <c r="B12" s="80">
        <v>33.4</v>
      </c>
      <c r="C12" s="80">
        <v>31.8</v>
      </c>
      <c r="D12" s="81">
        <v>36.4</v>
      </c>
      <c r="F12" s="82"/>
      <c r="G12" s="76">
        <v>10.1</v>
      </c>
      <c r="H12" s="76">
        <v>10.5</v>
      </c>
      <c r="I12" s="76">
        <v>9.6</v>
      </c>
    </row>
    <row r="13" spans="1:12" x14ac:dyDescent="0.3">
      <c r="A13" s="17" t="s">
        <v>19</v>
      </c>
      <c r="B13" s="18"/>
      <c r="C13" s="18"/>
      <c r="D13" s="19" t="s">
        <v>23</v>
      </c>
    </row>
    <row r="14" spans="1:12" x14ac:dyDescent="0.3">
      <c r="A14" s="72" t="s">
        <v>4</v>
      </c>
      <c r="B14" s="73" t="s">
        <v>5</v>
      </c>
      <c r="C14" s="73" t="s">
        <v>6</v>
      </c>
      <c r="D14" s="74" t="s">
        <v>7</v>
      </c>
      <c r="F14" s="4" t="s">
        <v>17</v>
      </c>
      <c r="I14" s="4" t="s">
        <v>18</v>
      </c>
    </row>
    <row r="15" spans="1:12" x14ac:dyDescent="0.3">
      <c r="A15" s="75" t="s">
        <v>8</v>
      </c>
      <c r="B15" s="76">
        <v>8.9</v>
      </c>
      <c r="C15" s="76">
        <v>8.1</v>
      </c>
      <c r="D15" s="77">
        <v>9.6999999999999993</v>
      </c>
      <c r="F15" s="72" t="s">
        <v>4</v>
      </c>
      <c r="G15" s="73" t="s">
        <v>5</v>
      </c>
      <c r="H15" s="73" t="s">
        <v>6</v>
      </c>
      <c r="I15" s="74" t="s">
        <v>7</v>
      </c>
      <c r="L15" t="s">
        <v>183</v>
      </c>
    </row>
    <row r="16" spans="1:12" x14ac:dyDescent="0.3">
      <c r="A16" s="75" t="s">
        <v>9</v>
      </c>
      <c r="B16" s="76">
        <v>8.5</v>
      </c>
      <c r="C16" s="76">
        <v>7.7</v>
      </c>
      <c r="D16" s="77">
        <v>9.3000000000000007</v>
      </c>
      <c r="F16" s="82"/>
      <c r="G16" s="76">
        <v>195</v>
      </c>
      <c r="H16" s="76">
        <v>205</v>
      </c>
      <c r="I16" s="76">
        <v>195</v>
      </c>
    </row>
    <row r="17" spans="1:9" x14ac:dyDescent="0.3">
      <c r="A17" s="79" t="s">
        <v>10</v>
      </c>
      <c r="B17" s="80">
        <v>7.9</v>
      </c>
      <c r="C17" s="80">
        <v>7.1</v>
      </c>
      <c r="D17" s="81">
        <v>8.6999999999999993</v>
      </c>
    </row>
    <row r="18" spans="1:9" x14ac:dyDescent="0.3">
      <c r="F18" s="4" t="s">
        <v>140</v>
      </c>
      <c r="I18" s="4" t="s">
        <v>155</v>
      </c>
    </row>
    <row r="19" spans="1:9" x14ac:dyDescent="0.3">
      <c r="A19" s="4" t="s">
        <v>20</v>
      </c>
      <c r="D19" t="s">
        <v>21</v>
      </c>
      <c r="F19" s="72" t="s">
        <v>4</v>
      </c>
      <c r="G19" s="73" t="s">
        <v>5</v>
      </c>
      <c r="H19" s="73" t="s">
        <v>6</v>
      </c>
      <c r="I19" s="74" t="s">
        <v>7</v>
      </c>
    </row>
    <row r="20" spans="1:9" x14ac:dyDescent="0.3">
      <c r="A20" s="72" t="s">
        <v>4</v>
      </c>
      <c r="B20" s="73" t="s">
        <v>5</v>
      </c>
      <c r="C20" s="73" t="s">
        <v>6</v>
      </c>
      <c r="D20" s="74" t="s">
        <v>7</v>
      </c>
      <c r="F20" s="83"/>
      <c r="G20" s="76">
        <v>34.25</v>
      </c>
      <c r="H20" s="76">
        <v>34.08</v>
      </c>
      <c r="I20" s="76">
        <v>33.71</v>
      </c>
    </row>
    <row r="21" spans="1:9" x14ac:dyDescent="0.3">
      <c r="A21" s="75" t="s">
        <v>8</v>
      </c>
      <c r="B21" s="76">
        <v>4.12</v>
      </c>
      <c r="C21" s="76">
        <v>4.05</v>
      </c>
      <c r="D21" s="77">
        <v>4.18</v>
      </c>
    </row>
    <row r="22" spans="1:9" x14ac:dyDescent="0.3">
      <c r="A22" s="75" t="s">
        <v>9</v>
      </c>
      <c r="B22" s="76">
        <v>3.94</v>
      </c>
      <c r="C22" s="76">
        <v>3.88</v>
      </c>
      <c r="D22" s="77">
        <v>4.0199999999999996</v>
      </c>
      <c r="F22" s="4" t="s">
        <v>142</v>
      </c>
      <c r="I22" s="4" t="s">
        <v>156</v>
      </c>
    </row>
    <row r="23" spans="1:9" x14ac:dyDescent="0.3">
      <c r="A23" s="79" t="s">
        <v>10</v>
      </c>
      <c r="B23" s="80">
        <v>3.85</v>
      </c>
      <c r="C23" s="80">
        <v>3.79</v>
      </c>
      <c r="D23" s="81">
        <v>3.92</v>
      </c>
      <c r="F23" s="72" t="s">
        <v>4</v>
      </c>
      <c r="G23" s="73" t="s">
        <v>5</v>
      </c>
      <c r="H23" s="73" t="s">
        <v>6</v>
      </c>
      <c r="I23" s="74" t="s">
        <v>7</v>
      </c>
    </row>
    <row r="24" spans="1:9" x14ac:dyDescent="0.3">
      <c r="A24" s="4" t="s">
        <v>157</v>
      </c>
      <c r="B24" s="4"/>
      <c r="C24" s="4"/>
      <c r="D24" s="4" t="s">
        <v>15</v>
      </c>
      <c r="F24" s="83"/>
      <c r="G24" s="76">
        <v>8.1999999999999993</v>
      </c>
      <c r="H24" s="76">
        <v>7.8</v>
      </c>
      <c r="I24" s="76">
        <v>8.9</v>
      </c>
    </row>
    <row r="25" spans="1:9" x14ac:dyDescent="0.3">
      <c r="A25" s="72" t="s">
        <v>4</v>
      </c>
      <c r="B25" s="73" t="s">
        <v>5</v>
      </c>
      <c r="C25" s="73" t="s">
        <v>6</v>
      </c>
      <c r="D25" s="74" t="s">
        <v>7</v>
      </c>
    </row>
    <row r="26" spans="1:9" x14ac:dyDescent="0.3">
      <c r="A26" s="75" t="s">
        <v>8</v>
      </c>
      <c r="B26" s="76">
        <v>0.93</v>
      </c>
      <c r="C26" s="76">
        <v>0.92</v>
      </c>
      <c r="D26" s="77">
        <v>0.9</v>
      </c>
    </row>
    <row r="27" spans="1:9" x14ac:dyDescent="0.3">
      <c r="A27" s="75" t="s">
        <v>9</v>
      </c>
      <c r="B27" s="76">
        <v>0.84</v>
      </c>
      <c r="C27" s="76">
        <v>0.82</v>
      </c>
      <c r="D27" s="77">
        <v>0.82</v>
      </c>
    </row>
    <row r="28" spans="1:9" x14ac:dyDescent="0.3">
      <c r="A28" s="79" t="s">
        <v>10</v>
      </c>
      <c r="B28" s="80">
        <v>0.72</v>
      </c>
      <c r="C28" s="80">
        <v>0.7</v>
      </c>
      <c r="D28" s="81">
        <v>0.7</v>
      </c>
    </row>
    <row r="30" spans="1:9" x14ac:dyDescent="0.3">
      <c r="A30" s="4" t="s">
        <v>158</v>
      </c>
      <c r="B30" s="4"/>
      <c r="C30" s="4"/>
      <c r="D30" s="4" t="s">
        <v>23</v>
      </c>
    </row>
    <row r="31" spans="1:9" x14ac:dyDescent="0.3">
      <c r="A31" s="72" t="s">
        <v>4</v>
      </c>
      <c r="B31" s="73" t="s">
        <v>5</v>
      </c>
      <c r="C31" s="73" t="s">
        <v>6</v>
      </c>
      <c r="D31" s="74" t="s">
        <v>7</v>
      </c>
      <c r="G31" s="56"/>
    </row>
    <row r="32" spans="1:9" x14ac:dyDescent="0.3">
      <c r="A32" s="75" t="s">
        <v>8</v>
      </c>
      <c r="B32" s="76">
        <v>8.6999999999999994E-2</v>
      </c>
      <c r="C32" s="76">
        <v>8.5000000000000006E-2</v>
      </c>
      <c r="D32" s="77">
        <v>8.5000000000000006E-2</v>
      </c>
      <c r="G32" s="57"/>
    </row>
    <row r="33" spans="1:9" x14ac:dyDescent="0.3">
      <c r="A33" s="75" t="s">
        <v>9</v>
      </c>
      <c r="B33" s="76">
        <v>6.4000000000000001E-2</v>
      </c>
      <c r="C33" s="76">
        <v>6.3E-2</v>
      </c>
      <c r="D33" s="77">
        <v>6.4000000000000001E-2</v>
      </c>
      <c r="G33" s="58"/>
    </row>
    <row r="34" spans="1:9" x14ac:dyDescent="0.3">
      <c r="A34" s="79" t="s">
        <v>10</v>
      </c>
      <c r="B34" s="80">
        <v>0.05</v>
      </c>
      <c r="C34" s="80">
        <v>5.0999999999999997E-2</v>
      </c>
      <c r="D34" s="81">
        <v>5.2999999999999999E-2</v>
      </c>
      <c r="G34" s="59"/>
    </row>
    <row r="37" spans="1:9" x14ac:dyDescent="0.3">
      <c r="A37" s="34" t="s">
        <v>133</v>
      </c>
    </row>
    <row r="38" spans="1:9" x14ac:dyDescent="0.3">
      <c r="A38" s="85" t="s">
        <v>186</v>
      </c>
      <c r="B38" s="86"/>
      <c r="C38" s="86"/>
      <c r="D38" s="86"/>
      <c r="E38" s="86"/>
      <c r="F38" s="86"/>
      <c r="G38" s="86"/>
      <c r="H38" s="86"/>
      <c r="I38" s="87"/>
    </row>
    <row r="39" spans="1:9" x14ac:dyDescent="0.3">
      <c r="A39" s="88"/>
      <c r="B39" s="89"/>
      <c r="C39" s="89"/>
      <c r="D39" s="89"/>
      <c r="E39" s="89"/>
      <c r="F39" s="89"/>
      <c r="G39" s="89"/>
      <c r="H39" s="89"/>
      <c r="I39" s="90"/>
    </row>
    <row r="40" spans="1:9" x14ac:dyDescent="0.3">
      <c r="A40" s="88"/>
      <c r="B40" s="89"/>
      <c r="C40" s="89"/>
      <c r="D40" s="89"/>
      <c r="E40" s="89"/>
      <c r="F40" s="89"/>
      <c r="G40" s="89"/>
      <c r="H40" s="89"/>
      <c r="I40" s="90"/>
    </row>
    <row r="41" spans="1:9" x14ac:dyDescent="0.3">
      <c r="A41" s="88"/>
      <c r="B41" s="89"/>
      <c r="C41" s="89"/>
      <c r="D41" s="89"/>
      <c r="E41" s="89"/>
      <c r="F41" s="89"/>
      <c r="G41" s="89"/>
      <c r="H41" s="89"/>
      <c r="I41" s="90"/>
    </row>
    <row r="42" spans="1:9" x14ac:dyDescent="0.3">
      <c r="A42" s="88"/>
      <c r="B42" s="89"/>
      <c r="C42" s="89"/>
      <c r="D42" s="89"/>
      <c r="E42" s="89"/>
      <c r="F42" s="89"/>
      <c r="G42" s="89"/>
      <c r="H42" s="89"/>
      <c r="I42" s="90"/>
    </row>
    <row r="43" spans="1:9" x14ac:dyDescent="0.3">
      <c r="A43" s="88"/>
      <c r="B43" s="89"/>
      <c r="C43" s="89"/>
      <c r="D43" s="89"/>
      <c r="E43" s="89"/>
      <c r="F43" s="89"/>
      <c r="G43" s="89"/>
      <c r="H43" s="89"/>
      <c r="I43" s="90"/>
    </row>
    <row r="44" spans="1:9" x14ac:dyDescent="0.3">
      <c r="A44" s="88"/>
      <c r="B44" s="89"/>
      <c r="C44" s="89"/>
      <c r="D44" s="89"/>
      <c r="E44" s="89"/>
      <c r="F44" s="89"/>
      <c r="G44" s="89"/>
      <c r="H44" s="89"/>
      <c r="I44" s="90"/>
    </row>
    <row r="45" spans="1:9" x14ac:dyDescent="0.3">
      <c r="A45" s="88"/>
      <c r="B45" s="89"/>
      <c r="C45" s="89"/>
      <c r="D45" s="89"/>
      <c r="E45" s="89"/>
      <c r="F45" s="89"/>
      <c r="G45" s="89"/>
      <c r="H45" s="89"/>
      <c r="I45" s="90"/>
    </row>
    <row r="46" spans="1:9" x14ac:dyDescent="0.3">
      <c r="A46" s="88"/>
      <c r="B46" s="89"/>
      <c r="C46" s="89"/>
      <c r="D46" s="89"/>
      <c r="E46" s="89"/>
      <c r="F46" s="89"/>
      <c r="G46" s="89"/>
      <c r="H46" s="89"/>
      <c r="I46" s="90"/>
    </row>
    <row r="47" spans="1:9" x14ac:dyDescent="0.3">
      <c r="A47" s="88"/>
      <c r="B47" s="89"/>
      <c r="C47" s="89"/>
      <c r="D47" s="89"/>
      <c r="E47" s="89"/>
      <c r="F47" s="89"/>
      <c r="G47" s="89"/>
      <c r="H47" s="89"/>
      <c r="I47" s="90"/>
    </row>
    <row r="48" spans="1:9" x14ac:dyDescent="0.3">
      <c r="A48" s="88"/>
      <c r="B48" s="89"/>
      <c r="C48" s="89"/>
      <c r="D48" s="89"/>
      <c r="E48" s="89"/>
      <c r="F48" s="89"/>
      <c r="G48" s="89"/>
      <c r="H48" s="89"/>
      <c r="I48" s="90"/>
    </row>
    <row r="49" spans="1:9" x14ac:dyDescent="0.3">
      <c r="A49" s="88"/>
      <c r="B49" s="89"/>
      <c r="C49" s="89"/>
      <c r="D49" s="89"/>
      <c r="E49" s="89"/>
      <c r="F49" s="89"/>
      <c r="G49" s="89"/>
      <c r="H49" s="89"/>
      <c r="I49" s="90"/>
    </row>
    <row r="50" spans="1:9" x14ac:dyDescent="0.3">
      <c r="A50" s="88"/>
      <c r="B50" s="89"/>
      <c r="C50" s="89"/>
      <c r="D50" s="89"/>
      <c r="E50" s="89"/>
      <c r="F50" s="89"/>
      <c r="G50" s="89"/>
      <c r="H50" s="89"/>
      <c r="I50" s="90"/>
    </row>
    <row r="51" spans="1:9" x14ac:dyDescent="0.3">
      <c r="A51" s="91"/>
      <c r="B51" s="92"/>
      <c r="C51" s="92"/>
      <c r="D51" s="92"/>
      <c r="E51" s="92"/>
      <c r="F51" s="92"/>
      <c r="G51" s="92"/>
      <c r="H51" s="92"/>
      <c r="I51" s="93"/>
    </row>
  </sheetData>
  <mergeCells count="1">
    <mergeCell ref="A38:I51"/>
  </mergeCells>
  <phoneticPr fontId="1" type="noConversion"/>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FFB6F-293F-4D4A-B213-B124733E0224}">
  <sheetPr>
    <tabColor theme="4" tint="0.79998168889431442"/>
  </sheetPr>
  <dimension ref="A2:I51"/>
  <sheetViews>
    <sheetView workbookViewId="0">
      <selection activeCell="T48" sqref="T48"/>
    </sheetView>
  </sheetViews>
  <sheetFormatPr defaultRowHeight="16.5" x14ac:dyDescent="0.3"/>
  <sheetData>
    <row r="2" spans="1:9" x14ac:dyDescent="0.3">
      <c r="A2" t="s">
        <v>153</v>
      </c>
      <c r="D2" t="s">
        <v>2</v>
      </c>
      <c r="F2" s="4" t="s">
        <v>3</v>
      </c>
    </row>
    <row r="3" spans="1:9" x14ac:dyDescent="0.3">
      <c r="A3" s="72" t="s">
        <v>4</v>
      </c>
      <c r="B3" s="73" t="s">
        <v>5</v>
      </c>
      <c r="C3" s="73" t="s">
        <v>6</v>
      </c>
      <c r="D3" s="74" t="s">
        <v>7</v>
      </c>
      <c r="F3" s="72" t="s">
        <v>4</v>
      </c>
      <c r="G3" s="73" t="s">
        <v>5</v>
      </c>
      <c r="H3" s="73" t="s">
        <v>6</v>
      </c>
      <c r="I3" s="74" t="s">
        <v>7</v>
      </c>
    </row>
    <row r="4" spans="1:9" x14ac:dyDescent="0.3">
      <c r="A4" s="75" t="s">
        <v>8</v>
      </c>
      <c r="B4" s="76">
        <v>1.8</v>
      </c>
      <c r="C4" s="76">
        <v>1.5</v>
      </c>
      <c r="D4" s="77">
        <v>1.1000000000000001</v>
      </c>
      <c r="F4" s="78"/>
      <c r="G4" s="76">
        <v>8.23</v>
      </c>
      <c r="H4" s="76">
        <v>8.27</v>
      </c>
      <c r="I4" s="76">
        <v>8.26</v>
      </c>
    </row>
    <row r="5" spans="1:9" x14ac:dyDescent="0.3">
      <c r="A5" s="75" t="s">
        <v>9</v>
      </c>
      <c r="B5" s="76">
        <v>1.6</v>
      </c>
      <c r="C5" s="76">
        <v>1.3</v>
      </c>
      <c r="D5" s="77">
        <v>1</v>
      </c>
    </row>
    <row r="6" spans="1:9" x14ac:dyDescent="0.3">
      <c r="A6" s="79" t="s">
        <v>10</v>
      </c>
      <c r="B6" s="80">
        <v>1.4</v>
      </c>
      <c r="C6" s="80">
        <v>1.2</v>
      </c>
      <c r="D6" s="81">
        <v>0.9</v>
      </c>
      <c r="E6" t="s">
        <v>154</v>
      </c>
      <c r="F6" s="4" t="s">
        <v>11</v>
      </c>
      <c r="I6" s="4" t="s">
        <v>12</v>
      </c>
    </row>
    <row r="7" spans="1:9" x14ac:dyDescent="0.3">
      <c r="F7" s="72" t="s">
        <v>4</v>
      </c>
      <c r="G7" s="73" t="s">
        <v>5</v>
      </c>
      <c r="H7" s="73" t="s">
        <v>6</v>
      </c>
      <c r="I7" s="74" t="s">
        <v>7</v>
      </c>
    </row>
    <row r="8" spans="1:9" x14ac:dyDescent="0.3">
      <c r="A8" s="4" t="s">
        <v>16</v>
      </c>
      <c r="D8" s="4" t="s">
        <v>23</v>
      </c>
      <c r="F8" s="82"/>
      <c r="G8" s="76">
        <v>50.8</v>
      </c>
      <c r="H8" s="76">
        <v>51.51</v>
      </c>
      <c r="I8" s="76">
        <v>52.59</v>
      </c>
    </row>
    <row r="9" spans="1:9" x14ac:dyDescent="0.3">
      <c r="A9" s="72" t="s">
        <v>4</v>
      </c>
      <c r="B9" s="73" t="s">
        <v>5</v>
      </c>
      <c r="C9" s="73" t="s">
        <v>6</v>
      </c>
      <c r="D9" s="74" t="s">
        <v>7</v>
      </c>
    </row>
    <row r="10" spans="1:9" x14ac:dyDescent="0.3">
      <c r="A10" s="75" t="s">
        <v>8</v>
      </c>
      <c r="B10" s="76">
        <v>14</v>
      </c>
      <c r="C10" s="76">
        <v>15</v>
      </c>
      <c r="D10" s="77">
        <v>15</v>
      </c>
      <c r="F10" s="4" t="s">
        <v>14</v>
      </c>
      <c r="I10" s="4" t="s">
        <v>15</v>
      </c>
    </row>
    <row r="11" spans="1:9" x14ac:dyDescent="0.3">
      <c r="A11" s="75" t="s">
        <v>9</v>
      </c>
      <c r="B11" s="76">
        <v>12</v>
      </c>
      <c r="C11" s="76">
        <v>12</v>
      </c>
      <c r="D11" s="77">
        <v>13</v>
      </c>
      <c r="F11" s="72" t="s">
        <v>4</v>
      </c>
      <c r="G11" s="73" t="s">
        <v>5</v>
      </c>
      <c r="H11" s="73" t="s">
        <v>6</v>
      </c>
      <c r="I11" s="74" t="s">
        <v>7</v>
      </c>
    </row>
    <row r="12" spans="1:9" x14ac:dyDescent="0.3">
      <c r="A12" s="79" t="s">
        <v>10</v>
      </c>
      <c r="B12" s="80">
        <v>9.1999999999999993</v>
      </c>
      <c r="C12" s="80">
        <v>9</v>
      </c>
      <c r="D12" s="81">
        <v>10</v>
      </c>
      <c r="F12" s="82"/>
      <c r="G12" s="76">
        <v>11.19</v>
      </c>
      <c r="H12" s="76">
        <v>10.81</v>
      </c>
      <c r="I12" s="76">
        <v>11.01</v>
      </c>
    </row>
    <row r="13" spans="1:9" x14ac:dyDescent="0.3">
      <c r="A13" s="17" t="s">
        <v>19</v>
      </c>
      <c r="B13" s="18"/>
      <c r="C13" s="18"/>
      <c r="D13" s="19" t="s">
        <v>23</v>
      </c>
    </row>
    <row r="14" spans="1:9" x14ac:dyDescent="0.3">
      <c r="A14" s="72" t="s">
        <v>4</v>
      </c>
      <c r="B14" s="73" t="s">
        <v>5</v>
      </c>
      <c r="C14" s="73" t="s">
        <v>6</v>
      </c>
      <c r="D14" s="74" t="s">
        <v>7</v>
      </c>
      <c r="F14" s="4" t="s">
        <v>17</v>
      </c>
      <c r="I14" s="4" t="s">
        <v>18</v>
      </c>
    </row>
    <row r="15" spans="1:9" x14ac:dyDescent="0.3">
      <c r="A15" s="75" t="s">
        <v>8</v>
      </c>
      <c r="B15" s="76">
        <v>4.2</v>
      </c>
      <c r="C15" s="76">
        <v>4.4000000000000004</v>
      </c>
      <c r="D15" s="77">
        <v>5</v>
      </c>
      <c r="F15" s="72" t="s">
        <v>4</v>
      </c>
      <c r="G15" s="73" t="s">
        <v>5</v>
      </c>
      <c r="H15" s="73" t="s">
        <v>6</v>
      </c>
      <c r="I15" s="74" t="s">
        <v>7</v>
      </c>
    </row>
    <row r="16" spans="1:9" x14ac:dyDescent="0.3">
      <c r="A16" s="75" t="s">
        <v>9</v>
      </c>
      <c r="B16" s="76">
        <v>2.9</v>
      </c>
      <c r="C16" s="76">
        <v>3</v>
      </c>
      <c r="D16" s="77">
        <v>3.1</v>
      </c>
      <c r="F16" s="82"/>
      <c r="G16" s="76">
        <v>295</v>
      </c>
      <c r="H16" s="76">
        <v>312</v>
      </c>
      <c r="I16" s="76">
        <v>305</v>
      </c>
    </row>
    <row r="17" spans="1:9" x14ac:dyDescent="0.3">
      <c r="A17" s="79" t="s">
        <v>10</v>
      </c>
      <c r="B17" s="80">
        <v>2.6</v>
      </c>
      <c r="C17" s="80">
        <v>2.7</v>
      </c>
      <c r="D17" s="81">
        <v>2.9</v>
      </c>
    </row>
    <row r="18" spans="1:9" x14ac:dyDescent="0.3">
      <c r="F18" s="4" t="s">
        <v>140</v>
      </c>
      <c r="I18" s="4" t="s">
        <v>155</v>
      </c>
    </row>
    <row r="19" spans="1:9" x14ac:dyDescent="0.3">
      <c r="A19" s="4" t="s">
        <v>20</v>
      </c>
      <c r="D19" t="s">
        <v>21</v>
      </c>
      <c r="F19" s="72" t="s">
        <v>4</v>
      </c>
      <c r="G19" s="73" t="s">
        <v>5</v>
      </c>
      <c r="H19" s="73" t="s">
        <v>6</v>
      </c>
      <c r="I19" s="74" t="s">
        <v>7</v>
      </c>
    </row>
    <row r="20" spans="1:9" x14ac:dyDescent="0.3">
      <c r="A20" s="72" t="s">
        <v>4</v>
      </c>
      <c r="B20" s="73" t="s">
        <v>5</v>
      </c>
      <c r="C20" s="73" t="s">
        <v>6</v>
      </c>
      <c r="D20" s="74" t="s">
        <v>7</v>
      </c>
      <c r="F20" s="83"/>
      <c r="G20" s="76">
        <v>43.3</v>
      </c>
      <c r="H20" s="76">
        <v>44.1</v>
      </c>
      <c r="I20" s="76">
        <v>45.3</v>
      </c>
    </row>
    <row r="21" spans="1:9" x14ac:dyDescent="0.3">
      <c r="A21" s="75" t="s">
        <v>8</v>
      </c>
      <c r="B21" s="76">
        <v>4.01</v>
      </c>
      <c r="C21" s="76">
        <v>3.83</v>
      </c>
      <c r="D21" s="77">
        <v>4.05</v>
      </c>
    </row>
    <row r="22" spans="1:9" x14ac:dyDescent="0.3">
      <c r="A22" s="75" t="s">
        <v>9</v>
      </c>
      <c r="B22" s="76">
        <v>3.68</v>
      </c>
      <c r="C22" s="76">
        <v>3.46</v>
      </c>
      <c r="D22" s="77">
        <v>3.94</v>
      </c>
      <c r="F22" s="4" t="s">
        <v>142</v>
      </c>
      <c r="I22" s="4" t="s">
        <v>156</v>
      </c>
    </row>
    <row r="23" spans="1:9" x14ac:dyDescent="0.3">
      <c r="A23" s="79" t="s">
        <v>10</v>
      </c>
      <c r="B23" s="80">
        <v>3.64</v>
      </c>
      <c r="C23" s="80">
        <v>3.36</v>
      </c>
      <c r="D23" s="81">
        <v>4.8</v>
      </c>
      <c r="F23" s="72" t="s">
        <v>4</v>
      </c>
      <c r="G23" s="73" t="s">
        <v>5</v>
      </c>
      <c r="H23" s="73" t="s">
        <v>6</v>
      </c>
      <c r="I23" s="74" t="s">
        <v>7</v>
      </c>
    </row>
    <row r="24" spans="1:9" x14ac:dyDescent="0.3">
      <c r="A24" s="4" t="s">
        <v>157</v>
      </c>
      <c r="B24" s="4"/>
      <c r="C24" s="4"/>
      <c r="D24" s="4" t="s">
        <v>15</v>
      </c>
      <c r="F24" s="83"/>
      <c r="G24" s="76">
        <v>2.9</v>
      </c>
      <c r="H24" s="76">
        <v>3.2</v>
      </c>
      <c r="I24" s="76">
        <v>3</v>
      </c>
    </row>
    <row r="25" spans="1:9" x14ac:dyDescent="0.3">
      <c r="A25" s="72" t="s">
        <v>4</v>
      </c>
      <c r="B25" s="73" t="s">
        <v>5</v>
      </c>
      <c r="C25" s="73" t="s">
        <v>6</v>
      </c>
      <c r="D25" s="74" t="s">
        <v>7</v>
      </c>
    </row>
    <row r="26" spans="1:9" x14ac:dyDescent="0.3">
      <c r="A26" s="75" t="s">
        <v>8</v>
      </c>
      <c r="B26" s="76" t="s">
        <v>181</v>
      </c>
      <c r="C26" s="76">
        <v>0.34</v>
      </c>
      <c r="D26" s="77">
        <v>0.26</v>
      </c>
    </row>
    <row r="27" spans="1:9" x14ac:dyDescent="0.3">
      <c r="A27" s="75" t="s">
        <v>9</v>
      </c>
      <c r="B27" s="76">
        <v>0.46</v>
      </c>
      <c r="C27" s="76">
        <v>0.36</v>
      </c>
      <c r="D27" s="77">
        <v>0.28000000000000003</v>
      </c>
    </row>
    <row r="28" spans="1:9" x14ac:dyDescent="0.3">
      <c r="A28" s="79" t="s">
        <v>10</v>
      </c>
      <c r="B28" s="80">
        <v>0.5</v>
      </c>
      <c r="C28" s="80">
        <v>0.38</v>
      </c>
      <c r="D28" s="81">
        <v>0.3</v>
      </c>
    </row>
    <row r="30" spans="1:9" x14ac:dyDescent="0.3">
      <c r="A30" s="4" t="s">
        <v>158</v>
      </c>
      <c r="B30" s="4"/>
      <c r="C30" s="4"/>
      <c r="D30" s="4" t="s">
        <v>23</v>
      </c>
    </row>
    <row r="31" spans="1:9" x14ac:dyDescent="0.3">
      <c r="A31" s="72" t="s">
        <v>4</v>
      </c>
      <c r="B31" s="73" t="s">
        <v>5</v>
      </c>
      <c r="C31" s="73" t="s">
        <v>6</v>
      </c>
      <c r="D31" s="74" t="s">
        <v>7</v>
      </c>
      <c r="G31" s="56"/>
    </row>
    <row r="32" spans="1:9" x14ac:dyDescent="0.3">
      <c r="A32" s="75" t="s">
        <v>8</v>
      </c>
      <c r="B32" s="76">
        <v>2.5999999999999999E-2</v>
      </c>
      <c r="C32" s="76">
        <v>0.2</v>
      </c>
      <c r="D32" s="77">
        <v>1.4999999999999999E-2</v>
      </c>
      <c r="G32" s="57"/>
    </row>
    <row r="33" spans="1:9" x14ac:dyDescent="0.3">
      <c r="A33" s="75" t="s">
        <v>9</v>
      </c>
      <c r="B33" s="76">
        <v>2.8000000000000001E-2</v>
      </c>
      <c r="C33" s="76">
        <v>0.22</v>
      </c>
      <c r="D33" s="77">
        <v>1.6E-2</v>
      </c>
      <c r="G33" s="58"/>
    </row>
    <row r="34" spans="1:9" x14ac:dyDescent="0.3">
      <c r="A34" s="79" t="s">
        <v>10</v>
      </c>
      <c r="B34" s="80">
        <v>3.1E-2</v>
      </c>
      <c r="C34" s="80">
        <v>0.24</v>
      </c>
      <c r="D34" s="81">
        <v>1.7000000000000001E-2</v>
      </c>
      <c r="G34" s="59"/>
    </row>
    <row r="37" spans="1:9" x14ac:dyDescent="0.3">
      <c r="A37" s="34" t="s">
        <v>133</v>
      </c>
    </row>
    <row r="38" spans="1:9" x14ac:dyDescent="0.3">
      <c r="A38" s="85" t="s">
        <v>185</v>
      </c>
      <c r="B38" s="86"/>
      <c r="C38" s="86"/>
      <c r="D38" s="86"/>
      <c r="E38" s="86"/>
      <c r="F38" s="86"/>
      <c r="G38" s="86"/>
      <c r="H38" s="86"/>
      <c r="I38" s="87"/>
    </row>
    <row r="39" spans="1:9" x14ac:dyDescent="0.3">
      <c r="A39" s="88"/>
      <c r="B39" s="89"/>
      <c r="C39" s="89"/>
      <c r="D39" s="89"/>
      <c r="E39" s="89"/>
      <c r="F39" s="89"/>
      <c r="G39" s="89"/>
      <c r="H39" s="89"/>
      <c r="I39" s="90"/>
    </row>
    <row r="40" spans="1:9" x14ac:dyDescent="0.3">
      <c r="A40" s="88"/>
      <c r="B40" s="89"/>
      <c r="C40" s="89"/>
      <c r="D40" s="89"/>
      <c r="E40" s="89"/>
      <c r="F40" s="89"/>
      <c r="G40" s="89"/>
      <c r="H40" s="89"/>
      <c r="I40" s="90"/>
    </row>
    <row r="41" spans="1:9" x14ac:dyDescent="0.3">
      <c r="A41" s="88"/>
      <c r="B41" s="89"/>
      <c r="C41" s="89"/>
      <c r="D41" s="89"/>
      <c r="E41" s="89"/>
      <c r="F41" s="89"/>
      <c r="G41" s="89"/>
      <c r="H41" s="89"/>
      <c r="I41" s="90"/>
    </row>
    <row r="42" spans="1:9" x14ac:dyDescent="0.3">
      <c r="A42" s="88"/>
      <c r="B42" s="89"/>
      <c r="C42" s="89"/>
      <c r="D42" s="89"/>
      <c r="E42" s="89"/>
      <c r="F42" s="89"/>
      <c r="G42" s="89"/>
      <c r="H42" s="89"/>
      <c r="I42" s="90"/>
    </row>
    <row r="43" spans="1:9" x14ac:dyDescent="0.3">
      <c r="A43" s="88"/>
      <c r="B43" s="89"/>
      <c r="C43" s="89"/>
      <c r="D43" s="89"/>
      <c r="E43" s="89"/>
      <c r="F43" s="89"/>
      <c r="G43" s="89"/>
      <c r="H43" s="89"/>
      <c r="I43" s="90"/>
    </row>
    <row r="44" spans="1:9" x14ac:dyDescent="0.3">
      <c r="A44" s="88"/>
      <c r="B44" s="89"/>
      <c r="C44" s="89"/>
      <c r="D44" s="89"/>
      <c r="E44" s="89"/>
      <c r="F44" s="89"/>
      <c r="G44" s="89"/>
      <c r="H44" s="89"/>
      <c r="I44" s="90"/>
    </row>
    <row r="45" spans="1:9" x14ac:dyDescent="0.3">
      <c r="A45" s="88"/>
      <c r="B45" s="89"/>
      <c r="C45" s="89"/>
      <c r="D45" s="89"/>
      <c r="E45" s="89"/>
      <c r="F45" s="89"/>
      <c r="G45" s="89"/>
      <c r="H45" s="89"/>
      <c r="I45" s="90"/>
    </row>
    <row r="46" spans="1:9" x14ac:dyDescent="0.3">
      <c r="A46" s="88"/>
      <c r="B46" s="89"/>
      <c r="C46" s="89"/>
      <c r="D46" s="89"/>
      <c r="E46" s="89"/>
      <c r="F46" s="89"/>
      <c r="G46" s="89"/>
      <c r="H46" s="89"/>
      <c r="I46" s="90"/>
    </row>
    <row r="47" spans="1:9" x14ac:dyDescent="0.3">
      <c r="A47" s="88"/>
      <c r="B47" s="89"/>
      <c r="C47" s="89"/>
      <c r="D47" s="89"/>
      <c r="E47" s="89"/>
      <c r="F47" s="89"/>
      <c r="G47" s="89"/>
      <c r="H47" s="89"/>
      <c r="I47" s="90"/>
    </row>
    <row r="48" spans="1:9" x14ac:dyDescent="0.3">
      <c r="A48" s="88"/>
      <c r="B48" s="89"/>
      <c r="C48" s="89"/>
      <c r="D48" s="89"/>
      <c r="E48" s="89"/>
      <c r="F48" s="89"/>
      <c r="G48" s="89"/>
      <c r="H48" s="89"/>
      <c r="I48" s="90"/>
    </row>
    <row r="49" spans="1:9" x14ac:dyDescent="0.3">
      <c r="A49" s="88"/>
      <c r="B49" s="89"/>
      <c r="C49" s="89"/>
      <c r="D49" s="89"/>
      <c r="E49" s="89"/>
      <c r="F49" s="89"/>
      <c r="G49" s="89"/>
      <c r="H49" s="89"/>
      <c r="I49" s="90"/>
    </row>
    <row r="50" spans="1:9" x14ac:dyDescent="0.3">
      <c r="A50" s="88"/>
      <c r="B50" s="89"/>
      <c r="C50" s="89"/>
      <c r="D50" s="89"/>
      <c r="E50" s="89"/>
      <c r="F50" s="89"/>
      <c r="G50" s="89"/>
      <c r="H50" s="89"/>
      <c r="I50" s="90"/>
    </row>
    <row r="51" spans="1:9" x14ac:dyDescent="0.3">
      <c r="A51" s="91"/>
      <c r="B51" s="92"/>
      <c r="C51" s="92"/>
      <c r="D51" s="92"/>
      <c r="E51" s="92"/>
      <c r="F51" s="92"/>
      <c r="G51" s="92"/>
      <c r="H51" s="92"/>
      <c r="I51" s="93"/>
    </row>
  </sheetData>
  <mergeCells count="1">
    <mergeCell ref="A38:I51"/>
  </mergeCells>
  <phoneticPr fontId="1" type="noConversion"/>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770FC-CAF9-4524-8F4D-C4B01B98BF0B}">
  <sheetPr>
    <tabColor theme="5" tint="0.79998168889431442"/>
  </sheetPr>
  <dimension ref="A1:I51"/>
  <sheetViews>
    <sheetView topLeftCell="A7" workbookViewId="0">
      <selection activeCell="N53" sqref="N53"/>
    </sheetView>
  </sheetViews>
  <sheetFormatPr defaultRowHeight="16.5" x14ac:dyDescent="0.3"/>
  <sheetData>
    <row r="1" spans="1:9" x14ac:dyDescent="0.3">
      <c r="A1" t="s">
        <v>178</v>
      </c>
      <c r="E1" t="s">
        <v>151</v>
      </c>
    </row>
    <row r="2" spans="1:9" x14ac:dyDescent="0.3">
      <c r="A2" t="s">
        <v>153</v>
      </c>
      <c r="D2" t="s">
        <v>2</v>
      </c>
      <c r="F2" s="4" t="s">
        <v>3</v>
      </c>
    </row>
    <row r="3" spans="1:9" x14ac:dyDescent="0.3">
      <c r="A3" s="5" t="s">
        <v>4</v>
      </c>
      <c r="B3" s="1" t="s">
        <v>5</v>
      </c>
      <c r="C3" s="15" t="s">
        <v>6</v>
      </c>
      <c r="D3" s="16" t="s">
        <v>7</v>
      </c>
      <c r="F3" s="5" t="s">
        <v>4</v>
      </c>
      <c r="G3" s="8" t="s">
        <v>5</v>
      </c>
      <c r="H3" s="8" t="s">
        <v>6</v>
      </c>
      <c r="I3" s="9" t="s">
        <v>7</v>
      </c>
    </row>
    <row r="4" spans="1:9" x14ac:dyDescent="0.3">
      <c r="A4" s="10" t="s">
        <v>8</v>
      </c>
      <c r="B4" s="7">
        <v>1.07</v>
      </c>
      <c r="C4" s="7">
        <v>2.1800000000000002</v>
      </c>
      <c r="D4" s="12">
        <v>0.83</v>
      </c>
      <c r="F4" s="6"/>
      <c r="G4" s="7">
        <v>8.51</v>
      </c>
      <c r="H4" s="7">
        <v>8.39</v>
      </c>
      <c r="I4" s="7">
        <v>8.39</v>
      </c>
    </row>
    <row r="5" spans="1:9" x14ac:dyDescent="0.3">
      <c r="A5" s="10" t="s">
        <v>9</v>
      </c>
      <c r="B5" s="7">
        <v>0.87</v>
      </c>
      <c r="C5" s="7">
        <v>1.02</v>
      </c>
      <c r="D5" s="12">
        <v>0.75</v>
      </c>
    </row>
    <row r="6" spans="1:9" x14ac:dyDescent="0.3">
      <c r="A6" s="11" t="s">
        <v>10</v>
      </c>
      <c r="B6" s="13">
        <v>0.76</v>
      </c>
      <c r="C6" s="13">
        <v>0.84</v>
      </c>
      <c r="D6" s="14">
        <v>0.54</v>
      </c>
      <c r="E6" t="s">
        <v>154</v>
      </c>
      <c r="F6" s="4" t="s">
        <v>11</v>
      </c>
      <c r="I6" s="4" t="s">
        <v>12</v>
      </c>
    </row>
    <row r="7" spans="1:9" x14ac:dyDescent="0.3">
      <c r="F7" s="5" t="s">
        <v>4</v>
      </c>
      <c r="G7" s="1" t="s">
        <v>5</v>
      </c>
      <c r="H7" s="1" t="s">
        <v>6</v>
      </c>
      <c r="I7" s="2" t="s">
        <v>7</v>
      </c>
    </row>
    <row r="8" spans="1:9" x14ac:dyDescent="0.3">
      <c r="A8" s="4" t="s">
        <v>16</v>
      </c>
      <c r="D8" s="4" t="s">
        <v>23</v>
      </c>
      <c r="F8" s="3"/>
      <c r="G8" s="7">
        <v>47.32</v>
      </c>
      <c r="H8" s="7">
        <v>47.24</v>
      </c>
      <c r="I8" s="7">
        <v>47.85</v>
      </c>
    </row>
    <row r="9" spans="1:9" x14ac:dyDescent="0.3">
      <c r="A9" s="52" t="s">
        <v>4</v>
      </c>
      <c r="B9" s="53" t="s">
        <v>5</v>
      </c>
      <c r="C9" s="53" t="s">
        <v>6</v>
      </c>
      <c r="D9" s="54" t="s">
        <v>7</v>
      </c>
    </row>
    <row r="10" spans="1:9" x14ac:dyDescent="0.3">
      <c r="A10" s="10" t="s">
        <v>8</v>
      </c>
      <c r="B10" s="7">
        <v>33</v>
      </c>
      <c r="C10" s="7">
        <v>33</v>
      </c>
      <c r="D10" s="12">
        <v>33</v>
      </c>
      <c r="F10" s="4" t="s">
        <v>14</v>
      </c>
      <c r="I10" s="4" t="s">
        <v>15</v>
      </c>
    </row>
    <row r="11" spans="1:9" x14ac:dyDescent="0.3">
      <c r="A11" s="10" t="s">
        <v>9</v>
      </c>
      <c r="B11" s="7">
        <v>30</v>
      </c>
      <c r="C11" s="7">
        <v>37</v>
      </c>
      <c r="D11" s="12">
        <v>40</v>
      </c>
      <c r="F11" s="5" t="s">
        <v>4</v>
      </c>
      <c r="G11" s="1" t="s">
        <v>5</v>
      </c>
      <c r="H11" s="1" t="s">
        <v>6</v>
      </c>
      <c r="I11" s="2" t="s">
        <v>7</v>
      </c>
    </row>
    <row r="12" spans="1:9" x14ac:dyDescent="0.3">
      <c r="A12" s="11" t="s">
        <v>10</v>
      </c>
      <c r="B12" s="13">
        <v>33</v>
      </c>
      <c r="C12" s="13">
        <v>37</v>
      </c>
      <c r="D12" s="14">
        <v>33</v>
      </c>
      <c r="F12" s="3"/>
      <c r="G12" s="7">
        <v>11.18</v>
      </c>
      <c r="H12" s="7">
        <v>11.16</v>
      </c>
      <c r="I12" s="7">
        <v>10.8</v>
      </c>
    </row>
    <row r="13" spans="1:9" x14ac:dyDescent="0.3">
      <c r="A13" s="17" t="s">
        <v>19</v>
      </c>
      <c r="B13" s="18"/>
      <c r="C13" s="18"/>
      <c r="D13" s="19" t="s">
        <v>23</v>
      </c>
    </row>
    <row r="14" spans="1:9" x14ac:dyDescent="0.3">
      <c r="A14" s="5" t="s">
        <v>4</v>
      </c>
      <c r="B14" s="1" t="s">
        <v>5</v>
      </c>
      <c r="C14" s="15" t="s">
        <v>6</v>
      </c>
      <c r="D14" s="16" t="s">
        <v>7</v>
      </c>
      <c r="F14" s="4" t="s">
        <v>17</v>
      </c>
      <c r="I14" s="4" t="s">
        <v>18</v>
      </c>
    </row>
    <row r="15" spans="1:9" x14ac:dyDescent="0.3">
      <c r="A15" s="10" t="s">
        <v>8</v>
      </c>
      <c r="B15" s="7">
        <v>11</v>
      </c>
      <c r="C15" s="7">
        <v>10</v>
      </c>
      <c r="D15" s="12">
        <v>13</v>
      </c>
      <c r="F15" s="5" t="s">
        <v>4</v>
      </c>
      <c r="G15" s="1" t="s">
        <v>5</v>
      </c>
      <c r="H15" s="1" t="s">
        <v>6</v>
      </c>
      <c r="I15" s="2" t="s">
        <v>7</v>
      </c>
    </row>
    <row r="16" spans="1:9" x14ac:dyDescent="0.3">
      <c r="A16" s="10" t="s">
        <v>9</v>
      </c>
      <c r="B16" s="7">
        <v>11</v>
      </c>
      <c r="C16" s="7">
        <v>11</v>
      </c>
      <c r="D16" s="12">
        <v>12</v>
      </c>
      <c r="F16" s="3"/>
      <c r="G16" s="7">
        <v>152</v>
      </c>
      <c r="H16" s="7">
        <v>158</v>
      </c>
      <c r="I16" s="7">
        <v>155</v>
      </c>
    </row>
    <row r="17" spans="1:9" x14ac:dyDescent="0.3">
      <c r="A17" s="11" t="s">
        <v>10</v>
      </c>
      <c r="B17" s="13">
        <v>10</v>
      </c>
      <c r="C17" s="13">
        <v>11</v>
      </c>
      <c r="D17" s="14">
        <v>12</v>
      </c>
    </row>
    <row r="18" spans="1:9" x14ac:dyDescent="0.3">
      <c r="F18" s="4" t="s">
        <v>140</v>
      </c>
      <c r="I18" s="4" t="s">
        <v>155</v>
      </c>
    </row>
    <row r="19" spans="1:9" x14ac:dyDescent="0.3">
      <c r="A19" s="4" t="s">
        <v>20</v>
      </c>
      <c r="D19" t="s">
        <v>21</v>
      </c>
      <c r="F19" s="5" t="s">
        <v>4</v>
      </c>
      <c r="G19" s="1" t="s">
        <v>5</v>
      </c>
      <c r="H19" s="1" t="s">
        <v>6</v>
      </c>
      <c r="I19" s="2" t="s">
        <v>7</v>
      </c>
    </row>
    <row r="20" spans="1:9" x14ac:dyDescent="0.3">
      <c r="A20" s="20" t="s">
        <v>4</v>
      </c>
      <c r="B20" s="21" t="s">
        <v>5</v>
      </c>
      <c r="C20" s="22" t="s">
        <v>6</v>
      </c>
      <c r="D20" s="22" t="s">
        <v>7</v>
      </c>
      <c r="F20" s="50"/>
      <c r="G20" s="7">
        <v>39.03</v>
      </c>
      <c r="H20" s="7">
        <v>38.96</v>
      </c>
      <c r="I20" s="7">
        <v>39.53</v>
      </c>
    </row>
    <row r="21" spans="1:9" x14ac:dyDescent="0.3">
      <c r="A21" s="23" t="s">
        <v>8</v>
      </c>
      <c r="B21" s="7">
        <v>2.95</v>
      </c>
      <c r="C21" s="7">
        <v>3.48</v>
      </c>
      <c r="D21" s="7">
        <v>4.49</v>
      </c>
    </row>
    <row r="22" spans="1:9" x14ac:dyDescent="0.3">
      <c r="A22" s="23" t="s">
        <v>9</v>
      </c>
      <c r="B22" s="7">
        <v>4.6100000000000003</v>
      </c>
      <c r="C22" s="7">
        <v>5.79</v>
      </c>
      <c r="D22" s="7">
        <v>6.09</v>
      </c>
      <c r="F22" s="4" t="s">
        <v>142</v>
      </c>
      <c r="I22" s="4" t="s">
        <v>156</v>
      </c>
    </row>
    <row r="23" spans="1:9" x14ac:dyDescent="0.3">
      <c r="A23" s="24" t="s">
        <v>10</v>
      </c>
      <c r="B23" s="7">
        <v>4.3899999999999997</v>
      </c>
      <c r="C23" s="7">
        <v>4.38</v>
      </c>
      <c r="D23" s="7">
        <v>3.88</v>
      </c>
      <c r="F23" s="5" t="s">
        <v>4</v>
      </c>
      <c r="G23" s="1" t="s">
        <v>5</v>
      </c>
      <c r="H23" s="1" t="s">
        <v>6</v>
      </c>
      <c r="I23" s="2" t="s">
        <v>7</v>
      </c>
    </row>
    <row r="24" spans="1:9" x14ac:dyDescent="0.3">
      <c r="A24" s="4" t="s">
        <v>157</v>
      </c>
      <c r="B24" s="4"/>
      <c r="C24" s="4"/>
      <c r="D24" s="4" t="s">
        <v>15</v>
      </c>
      <c r="F24" s="50"/>
      <c r="G24" s="7">
        <v>8</v>
      </c>
      <c r="H24" s="7">
        <v>8.3000000000000007</v>
      </c>
      <c r="I24" s="7">
        <v>8.8000000000000007</v>
      </c>
    </row>
    <row r="25" spans="1:9" x14ac:dyDescent="0.3">
      <c r="A25" s="52" t="s">
        <v>4</v>
      </c>
      <c r="B25" s="53" t="s">
        <v>26</v>
      </c>
      <c r="C25" s="53" t="s">
        <v>27</v>
      </c>
      <c r="D25" s="54" t="s">
        <v>28</v>
      </c>
    </row>
    <row r="26" spans="1:9" x14ac:dyDescent="0.3">
      <c r="A26" s="10" t="s">
        <v>29</v>
      </c>
      <c r="B26" s="7">
        <v>1.1000000000000001</v>
      </c>
      <c r="C26" s="7">
        <v>0.95</v>
      </c>
      <c r="D26" s="12">
        <v>1.2</v>
      </c>
    </row>
    <row r="27" spans="1:9" x14ac:dyDescent="0.3">
      <c r="A27" s="10" t="s">
        <v>30</v>
      </c>
      <c r="B27" s="7">
        <v>1</v>
      </c>
      <c r="C27" s="7">
        <v>0.8</v>
      </c>
      <c r="D27" s="12">
        <v>0.85</v>
      </c>
    </row>
    <row r="28" spans="1:9" x14ac:dyDescent="0.3">
      <c r="A28" s="11" t="s">
        <v>31</v>
      </c>
      <c r="B28" s="13">
        <v>0.7</v>
      </c>
      <c r="C28" s="13">
        <v>0.5</v>
      </c>
      <c r="D28" s="14">
        <v>0.6</v>
      </c>
    </row>
    <row r="30" spans="1:9" x14ac:dyDescent="0.3">
      <c r="A30" s="4" t="s">
        <v>158</v>
      </c>
      <c r="B30" s="4"/>
      <c r="C30" s="4"/>
      <c r="D30" s="4" t="s">
        <v>23</v>
      </c>
    </row>
    <row r="31" spans="1:9" x14ac:dyDescent="0.3">
      <c r="A31" s="5" t="s">
        <v>4</v>
      </c>
      <c r="B31" s="1" t="s">
        <v>5</v>
      </c>
      <c r="C31" s="1" t="s">
        <v>6</v>
      </c>
      <c r="D31" s="2" t="s">
        <v>7</v>
      </c>
      <c r="G31" s="56"/>
    </row>
    <row r="32" spans="1:9" x14ac:dyDescent="0.3">
      <c r="A32" s="10" t="s">
        <v>8</v>
      </c>
      <c r="B32" s="7">
        <v>5.5E-2</v>
      </c>
      <c r="C32" s="7">
        <v>0.08</v>
      </c>
      <c r="D32" s="12">
        <v>0.05</v>
      </c>
      <c r="G32" s="57"/>
    </row>
    <row r="33" spans="1:9" x14ac:dyDescent="0.3">
      <c r="A33" s="10" t="s">
        <v>9</v>
      </c>
      <c r="B33" s="7">
        <v>4.4999999999999998E-2</v>
      </c>
      <c r="C33" s="7">
        <v>7.4999999999999997E-2</v>
      </c>
      <c r="D33" s="12">
        <v>0.04</v>
      </c>
      <c r="G33" s="58"/>
    </row>
    <row r="34" spans="1:9" x14ac:dyDescent="0.3">
      <c r="A34" s="11" t="s">
        <v>10</v>
      </c>
      <c r="B34" s="13">
        <v>0.04</v>
      </c>
      <c r="C34" s="13">
        <v>3.5000000000000003E-2</v>
      </c>
      <c r="D34" s="14">
        <v>3.5000000000000003E-2</v>
      </c>
      <c r="G34" s="59"/>
    </row>
    <row r="37" spans="1:9" x14ac:dyDescent="0.3">
      <c r="A37" s="34" t="s">
        <v>133</v>
      </c>
    </row>
    <row r="38" spans="1:9" x14ac:dyDescent="0.3">
      <c r="A38" s="85" t="s">
        <v>180</v>
      </c>
      <c r="B38" s="86"/>
      <c r="C38" s="86"/>
      <c r="D38" s="86"/>
      <c r="E38" s="86"/>
      <c r="F38" s="86"/>
      <c r="G38" s="86"/>
      <c r="H38" s="86"/>
      <c r="I38" s="87"/>
    </row>
    <row r="39" spans="1:9" x14ac:dyDescent="0.3">
      <c r="A39" s="88"/>
      <c r="B39" s="89"/>
      <c r="C39" s="89"/>
      <c r="D39" s="89"/>
      <c r="E39" s="89"/>
      <c r="F39" s="89"/>
      <c r="G39" s="89"/>
      <c r="H39" s="89"/>
      <c r="I39" s="90"/>
    </row>
    <row r="40" spans="1:9" x14ac:dyDescent="0.3">
      <c r="A40" s="88"/>
      <c r="B40" s="89"/>
      <c r="C40" s="89"/>
      <c r="D40" s="89"/>
      <c r="E40" s="89"/>
      <c r="F40" s="89"/>
      <c r="G40" s="89"/>
      <c r="H40" s="89"/>
      <c r="I40" s="90"/>
    </row>
    <row r="41" spans="1:9" x14ac:dyDescent="0.3">
      <c r="A41" s="88"/>
      <c r="B41" s="89"/>
      <c r="C41" s="89"/>
      <c r="D41" s="89"/>
      <c r="E41" s="89"/>
      <c r="F41" s="89"/>
      <c r="G41" s="89"/>
      <c r="H41" s="89"/>
      <c r="I41" s="90"/>
    </row>
    <row r="42" spans="1:9" x14ac:dyDescent="0.3">
      <c r="A42" s="88"/>
      <c r="B42" s="89"/>
      <c r="C42" s="89"/>
      <c r="D42" s="89"/>
      <c r="E42" s="89"/>
      <c r="F42" s="89"/>
      <c r="G42" s="89"/>
      <c r="H42" s="89"/>
      <c r="I42" s="90"/>
    </row>
    <row r="43" spans="1:9" x14ac:dyDescent="0.3">
      <c r="A43" s="88"/>
      <c r="B43" s="89"/>
      <c r="C43" s="89"/>
      <c r="D43" s="89"/>
      <c r="E43" s="89"/>
      <c r="F43" s="89"/>
      <c r="G43" s="89"/>
      <c r="H43" s="89"/>
      <c r="I43" s="90"/>
    </row>
    <row r="44" spans="1:9" x14ac:dyDescent="0.3">
      <c r="A44" s="88"/>
      <c r="B44" s="89"/>
      <c r="C44" s="89"/>
      <c r="D44" s="89"/>
      <c r="E44" s="89"/>
      <c r="F44" s="89"/>
      <c r="G44" s="89"/>
      <c r="H44" s="89"/>
      <c r="I44" s="90"/>
    </row>
    <row r="45" spans="1:9" x14ac:dyDescent="0.3">
      <c r="A45" s="88"/>
      <c r="B45" s="89"/>
      <c r="C45" s="89"/>
      <c r="D45" s="89"/>
      <c r="E45" s="89"/>
      <c r="F45" s="89"/>
      <c r="G45" s="89"/>
      <c r="H45" s="89"/>
      <c r="I45" s="90"/>
    </row>
    <row r="46" spans="1:9" x14ac:dyDescent="0.3">
      <c r="A46" s="88"/>
      <c r="B46" s="89"/>
      <c r="C46" s="89"/>
      <c r="D46" s="89"/>
      <c r="E46" s="89"/>
      <c r="F46" s="89"/>
      <c r="G46" s="89"/>
      <c r="H46" s="89"/>
      <c r="I46" s="90"/>
    </row>
    <row r="47" spans="1:9" x14ac:dyDescent="0.3">
      <c r="A47" s="88"/>
      <c r="B47" s="89"/>
      <c r="C47" s="89"/>
      <c r="D47" s="89"/>
      <c r="E47" s="89"/>
      <c r="F47" s="89"/>
      <c r="G47" s="89"/>
      <c r="H47" s="89"/>
      <c r="I47" s="90"/>
    </row>
    <row r="48" spans="1:9" x14ac:dyDescent="0.3">
      <c r="A48" s="88"/>
      <c r="B48" s="89"/>
      <c r="C48" s="89"/>
      <c r="D48" s="89"/>
      <c r="E48" s="89"/>
      <c r="F48" s="89"/>
      <c r="G48" s="89"/>
      <c r="H48" s="89"/>
      <c r="I48" s="90"/>
    </row>
    <row r="49" spans="1:9" x14ac:dyDescent="0.3">
      <c r="A49" s="88"/>
      <c r="B49" s="89"/>
      <c r="C49" s="89"/>
      <c r="D49" s="89"/>
      <c r="E49" s="89"/>
      <c r="F49" s="89"/>
      <c r="G49" s="89"/>
      <c r="H49" s="89"/>
      <c r="I49" s="90"/>
    </row>
    <row r="50" spans="1:9" x14ac:dyDescent="0.3">
      <c r="A50" s="88"/>
      <c r="B50" s="89"/>
      <c r="C50" s="89"/>
      <c r="D50" s="89"/>
      <c r="E50" s="89"/>
      <c r="F50" s="89"/>
      <c r="G50" s="89"/>
      <c r="H50" s="89"/>
      <c r="I50" s="90"/>
    </row>
    <row r="51" spans="1:9" x14ac:dyDescent="0.3">
      <c r="A51" s="91"/>
      <c r="B51" s="92"/>
      <c r="C51" s="92"/>
      <c r="D51" s="92"/>
      <c r="E51" s="92"/>
      <c r="F51" s="92"/>
      <c r="G51" s="92"/>
      <c r="H51" s="92"/>
      <c r="I51" s="93"/>
    </row>
  </sheetData>
  <mergeCells count="1">
    <mergeCell ref="A38:I51"/>
  </mergeCells>
  <phoneticPr fontId="1" type="noConversion"/>
  <pageMargins left="0.7" right="0.7" top="0.75" bottom="0.75" header="0.3" footer="0.3"/>
  <pageSetup paperSize="9" orientation="portrait" horizontalDpi="4294967293" verticalDpi="0" r:id="rId1"/>
  <tableParts count="9">
    <tablePart r:id="rId2"/>
    <tablePart r:id="rId3"/>
    <tablePart r:id="rId4"/>
    <tablePart r:id="rId5"/>
    <tablePart r:id="rId6"/>
    <tablePart r:id="rId7"/>
    <tablePart r:id="rId8"/>
    <tablePart r:id="rId9"/>
    <tablePart r:id="rId1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BF534-07C4-4FB5-B7D1-6007FBD7E245}">
  <sheetPr>
    <tabColor theme="5" tint="0.79998168889431442"/>
  </sheetPr>
  <dimension ref="A1:I51"/>
  <sheetViews>
    <sheetView workbookViewId="0">
      <selection activeCell="K56" sqref="K56"/>
    </sheetView>
  </sheetViews>
  <sheetFormatPr defaultRowHeight="16.5" x14ac:dyDescent="0.3"/>
  <sheetData>
    <row r="1" spans="1:9" x14ac:dyDescent="0.3">
      <c r="A1" t="s">
        <v>177</v>
      </c>
      <c r="E1" t="s">
        <v>151</v>
      </c>
    </row>
    <row r="2" spans="1:9" x14ac:dyDescent="0.3">
      <c r="A2" t="s">
        <v>153</v>
      </c>
      <c r="D2" t="s">
        <v>2</v>
      </c>
      <c r="E2" t="s">
        <v>154</v>
      </c>
      <c r="F2" s="4" t="s">
        <v>3</v>
      </c>
    </row>
    <row r="3" spans="1:9" x14ac:dyDescent="0.3">
      <c r="A3" s="5" t="s">
        <v>4</v>
      </c>
      <c r="B3" s="1" t="s">
        <v>5</v>
      </c>
      <c r="C3" s="15" t="s">
        <v>6</v>
      </c>
      <c r="D3" s="16" t="s">
        <v>7</v>
      </c>
      <c r="F3" s="5" t="s">
        <v>4</v>
      </c>
      <c r="G3" s="8" t="s">
        <v>5</v>
      </c>
      <c r="H3" s="8" t="s">
        <v>6</v>
      </c>
      <c r="I3" s="9" t="s">
        <v>7</v>
      </c>
    </row>
    <row r="4" spans="1:9" x14ac:dyDescent="0.3">
      <c r="A4" s="10" t="s">
        <v>8</v>
      </c>
      <c r="B4" s="7">
        <v>1.25</v>
      </c>
      <c r="C4" s="7">
        <v>3.86</v>
      </c>
      <c r="D4" s="12">
        <v>2.2400000000000002</v>
      </c>
      <c r="F4" s="6"/>
      <c r="G4" s="7">
        <v>6.75</v>
      </c>
      <c r="H4" s="7">
        <v>7.3</v>
      </c>
      <c r="I4" s="7">
        <v>7.35</v>
      </c>
    </row>
    <row r="5" spans="1:9" x14ac:dyDescent="0.3">
      <c r="A5" s="10" t="s">
        <v>9</v>
      </c>
      <c r="B5" s="7">
        <v>1.1200000000000001</v>
      </c>
      <c r="C5" s="7">
        <v>2.23</v>
      </c>
      <c r="D5" s="12">
        <v>1.73</v>
      </c>
    </row>
    <row r="6" spans="1:9" x14ac:dyDescent="0.3">
      <c r="A6" s="11" t="s">
        <v>10</v>
      </c>
      <c r="B6" s="13">
        <v>1.01</v>
      </c>
      <c r="C6" s="13">
        <v>1.84</v>
      </c>
      <c r="D6" s="14">
        <v>1</v>
      </c>
      <c r="F6" s="4" t="s">
        <v>11</v>
      </c>
      <c r="I6" s="4" t="s">
        <v>12</v>
      </c>
    </row>
    <row r="7" spans="1:9" x14ac:dyDescent="0.3">
      <c r="F7" s="5" t="s">
        <v>4</v>
      </c>
      <c r="G7" s="1" t="s">
        <v>5</v>
      </c>
      <c r="H7" s="1" t="s">
        <v>6</v>
      </c>
      <c r="I7" s="2" t="s">
        <v>7</v>
      </c>
    </row>
    <row r="8" spans="1:9" x14ac:dyDescent="0.3">
      <c r="A8" s="4" t="s">
        <v>16</v>
      </c>
      <c r="D8" s="4" t="s">
        <v>23</v>
      </c>
      <c r="F8" s="3"/>
      <c r="G8" s="7">
        <v>37</v>
      </c>
      <c r="H8" s="7">
        <v>42</v>
      </c>
      <c r="I8" s="7">
        <v>44</v>
      </c>
    </row>
    <row r="9" spans="1:9" x14ac:dyDescent="0.3">
      <c r="A9" s="52" t="s">
        <v>4</v>
      </c>
      <c r="B9" s="53" t="s">
        <v>5</v>
      </c>
      <c r="C9" s="53" t="s">
        <v>6</v>
      </c>
      <c r="D9" s="54" t="s">
        <v>7</v>
      </c>
    </row>
    <row r="10" spans="1:9" x14ac:dyDescent="0.3">
      <c r="A10" s="10" t="s">
        <v>8</v>
      </c>
      <c r="B10" s="7">
        <v>33</v>
      </c>
      <c r="C10" s="7">
        <v>30</v>
      </c>
      <c r="D10" s="12">
        <v>50</v>
      </c>
      <c r="F10" s="4" t="s">
        <v>14</v>
      </c>
      <c r="I10" s="4" t="s">
        <v>15</v>
      </c>
    </row>
    <row r="11" spans="1:9" x14ac:dyDescent="0.3">
      <c r="A11" s="10" t="s">
        <v>9</v>
      </c>
      <c r="B11" s="7">
        <v>30</v>
      </c>
      <c r="C11" s="7">
        <v>40</v>
      </c>
      <c r="D11" s="12">
        <v>33</v>
      </c>
      <c r="F11" s="5" t="s">
        <v>4</v>
      </c>
      <c r="G11" s="1" t="s">
        <v>5</v>
      </c>
      <c r="H11" s="1" t="s">
        <v>6</v>
      </c>
      <c r="I11" s="2" t="s">
        <v>7</v>
      </c>
    </row>
    <row r="12" spans="1:9" x14ac:dyDescent="0.3">
      <c r="A12" s="11" t="s">
        <v>10</v>
      </c>
      <c r="B12" s="13">
        <v>37</v>
      </c>
      <c r="C12" s="13">
        <v>33</v>
      </c>
      <c r="D12" s="14">
        <v>36</v>
      </c>
      <c r="F12" s="3"/>
      <c r="G12" s="7">
        <v>8</v>
      </c>
      <c r="H12" s="7">
        <v>8.1999999999999993</v>
      </c>
      <c r="I12" s="7">
        <v>7.8</v>
      </c>
    </row>
    <row r="13" spans="1:9" x14ac:dyDescent="0.3">
      <c r="A13" s="17" t="s">
        <v>19</v>
      </c>
      <c r="B13" s="18"/>
      <c r="C13" s="18"/>
      <c r="D13" s="19" t="s">
        <v>23</v>
      </c>
    </row>
    <row r="14" spans="1:9" x14ac:dyDescent="0.3">
      <c r="A14" s="5" t="s">
        <v>4</v>
      </c>
      <c r="B14" s="1" t="s">
        <v>5</v>
      </c>
      <c r="C14" s="15" t="s">
        <v>6</v>
      </c>
      <c r="D14" s="16" t="s">
        <v>7</v>
      </c>
      <c r="F14" s="4" t="s">
        <v>17</v>
      </c>
      <c r="I14" s="4" t="s">
        <v>18</v>
      </c>
    </row>
    <row r="15" spans="1:9" x14ac:dyDescent="0.3">
      <c r="A15" s="10" t="s">
        <v>8</v>
      </c>
      <c r="B15" s="7">
        <v>10</v>
      </c>
      <c r="C15" s="7">
        <v>7</v>
      </c>
      <c r="D15" s="12">
        <v>13</v>
      </c>
      <c r="F15" s="5" t="s">
        <v>4</v>
      </c>
      <c r="G15" s="1" t="s">
        <v>5</v>
      </c>
      <c r="H15" s="1" t="s">
        <v>6</v>
      </c>
      <c r="I15" s="2" t="s">
        <v>7</v>
      </c>
    </row>
    <row r="16" spans="1:9" x14ac:dyDescent="0.3">
      <c r="A16" s="10" t="s">
        <v>9</v>
      </c>
      <c r="B16" s="7">
        <v>10</v>
      </c>
      <c r="C16" s="7">
        <v>10</v>
      </c>
      <c r="D16" s="12">
        <v>10</v>
      </c>
      <c r="F16" s="3"/>
      <c r="G16" s="7">
        <v>150</v>
      </c>
      <c r="H16" s="7">
        <v>160</v>
      </c>
      <c r="I16" s="7">
        <v>153</v>
      </c>
    </row>
    <row r="17" spans="1:9" x14ac:dyDescent="0.3">
      <c r="A17" s="11" t="s">
        <v>10</v>
      </c>
      <c r="B17" s="13">
        <v>7</v>
      </c>
      <c r="C17" s="13">
        <v>10</v>
      </c>
      <c r="D17" s="14">
        <v>10</v>
      </c>
    </row>
    <row r="18" spans="1:9" x14ac:dyDescent="0.3">
      <c r="F18" s="4" t="s">
        <v>140</v>
      </c>
      <c r="I18" s="4" t="s">
        <v>155</v>
      </c>
    </row>
    <row r="19" spans="1:9" x14ac:dyDescent="0.3">
      <c r="A19" s="4" t="s">
        <v>20</v>
      </c>
      <c r="D19" t="s">
        <v>21</v>
      </c>
      <c r="F19" s="5" t="s">
        <v>4</v>
      </c>
      <c r="G19" s="1" t="s">
        <v>5</v>
      </c>
      <c r="H19" s="1" t="s">
        <v>6</v>
      </c>
      <c r="I19" s="2" t="s">
        <v>7</v>
      </c>
    </row>
    <row r="20" spans="1:9" x14ac:dyDescent="0.3">
      <c r="A20" s="20" t="s">
        <v>4</v>
      </c>
      <c r="B20" s="21" t="s">
        <v>5</v>
      </c>
      <c r="C20" s="22" t="s">
        <v>6</v>
      </c>
      <c r="D20" s="22" t="s">
        <v>7</v>
      </c>
      <c r="F20" s="50"/>
      <c r="G20" s="7">
        <v>31.2</v>
      </c>
      <c r="H20" s="7">
        <v>35</v>
      </c>
      <c r="I20" s="7">
        <v>36</v>
      </c>
    </row>
    <row r="21" spans="1:9" x14ac:dyDescent="0.3">
      <c r="A21" s="23" t="s">
        <v>8</v>
      </c>
      <c r="B21" s="7">
        <v>2.97</v>
      </c>
      <c r="C21" s="7">
        <v>4.88</v>
      </c>
      <c r="D21" s="7">
        <v>4.83</v>
      </c>
    </row>
    <row r="22" spans="1:9" x14ac:dyDescent="0.3">
      <c r="A22" s="23" t="s">
        <v>9</v>
      </c>
      <c r="B22" s="7">
        <v>4.08</v>
      </c>
      <c r="C22" s="7">
        <v>4.3499999999999996</v>
      </c>
      <c r="D22" s="7">
        <v>5.87</v>
      </c>
      <c r="F22" s="4" t="s">
        <v>142</v>
      </c>
      <c r="I22" s="4" t="s">
        <v>156</v>
      </c>
    </row>
    <row r="23" spans="1:9" x14ac:dyDescent="0.3">
      <c r="A23" s="24" t="s">
        <v>10</v>
      </c>
      <c r="B23" s="7">
        <v>3.52</v>
      </c>
      <c r="C23" s="7">
        <v>2.46</v>
      </c>
      <c r="D23" s="7">
        <v>4.38</v>
      </c>
      <c r="F23" s="5" t="s">
        <v>4</v>
      </c>
      <c r="G23" s="1" t="s">
        <v>5</v>
      </c>
      <c r="H23" s="1" t="s">
        <v>6</v>
      </c>
      <c r="I23" s="2" t="s">
        <v>7</v>
      </c>
    </row>
    <row r="24" spans="1:9" x14ac:dyDescent="0.3">
      <c r="A24" s="4" t="s">
        <v>157</v>
      </c>
      <c r="B24" s="4"/>
      <c r="C24" s="4"/>
      <c r="D24" s="4" t="s">
        <v>15</v>
      </c>
      <c r="F24" s="50"/>
      <c r="G24" s="7">
        <v>15</v>
      </c>
      <c r="H24" s="7">
        <v>14.8</v>
      </c>
      <c r="I24" s="7">
        <v>14.7</v>
      </c>
    </row>
    <row r="25" spans="1:9" x14ac:dyDescent="0.3">
      <c r="A25" s="52" t="s">
        <v>4</v>
      </c>
      <c r="B25" s="53" t="s">
        <v>26</v>
      </c>
      <c r="C25" s="53" t="s">
        <v>27</v>
      </c>
      <c r="D25" s="54" t="s">
        <v>28</v>
      </c>
    </row>
    <row r="26" spans="1:9" x14ac:dyDescent="0.3">
      <c r="A26" s="10" t="s">
        <v>29</v>
      </c>
      <c r="B26" s="7">
        <v>1.3919999999999999</v>
      </c>
      <c r="C26" s="7">
        <v>1.143</v>
      </c>
      <c r="D26" s="12">
        <v>1.5960000000000001</v>
      </c>
    </row>
    <row r="27" spans="1:9" x14ac:dyDescent="0.3">
      <c r="A27" s="10" t="s">
        <v>30</v>
      </c>
      <c r="B27" s="7">
        <v>1.2749999999999999</v>
      </c>
      <c r="C27" s="7">
        <v>0.98</v>
      </c>
      <c r="D27" s="12">
        <v>1.0349999999999999</v>
      </c>
    </row>
    <row r="28" spans="1:9" x14ac:dyDescent="0.3">
      <c r="A28" s="11" t="s">
        <v>31</v>
      </c>
      <c r="B28" s="13">
        <v>0.877</v>
      </c>
      <c r="C28" s="13">
        <v>0.60699999999999998</v>
      </c>
      <c r="D28" s="14">
        <v>0.73699999999999999</v>
      </c>
    </row>
    <row r="30" spans="1:9" x14ac:dyDescent="0.3">
      <c r="A30" s="4" t="s">
        <v>158</v>
      </c>
      <c r="B30" s="4"/>
      <c r="C30" s="4"/>
      <c r="D30" s="4" t="s">
        <v>23</v>
      </c>
    </row>
    <row r="31" spans="1:9" x14ac:dyDescent="0.3">
      <c r="A31" s="5" t="s">
        <v>4</v>
      </c>
      <c r="B31" s="1" t="s">
        <v>5</v>
      </c>
      <c r="C31" s="1" t="s">
        <v>6</v>
      </c>
      <c r="D31" s="2" t="s">
        <v>7</v>
      </c>
      <c r="G31" s="56"/>
    </row>
    <row r="32" spans="1:9" x14ac:dyDescent="0.3">
      <c r="A32" s="10" t="s">
        <v>8</v>
      </c>
      <c r="B32" s="7">
        <v>6.4000000000000001E-2</v>
      </c>
      <c r="C32" s="7">
        <v>9.2999999999999999E-2</v>
      </c>
      <c r="D32" s="12">
        <v>0.06</v>
      </c>
      <c r="G32" s="57"/>
    </row>
    <row r="33" spans="1:9" x14ac:dyDescent="0.3">
      <c r="A33" s="10" t="s">
        <v>9</v>
      </c>
      <c r="B33" s="7">
        <v>5.3999999999999999E-2</v>
      </c>
      <c r="C33" s="7">
        <v>8.6999999999999994E-2</v>
      </c>
      <c r="D33" s="12">
        <v>4.5999999999999999E-2</v>
      </c>
      <c r="G33" s="58"/>
    </row>
    <row r="34" spans="1:9" x14ac:dyDescent="0.3">
      <c r="A34" s="11" t="s">
        <v>10</v>
      </c>
      <c r="B34" s="13">
        <v>4.7E-2</v>
      </c>
      <c r="C34" s="13">
        <v>4.2999999999999997E-2</v>
      </c>
      <c r="D34" s="14">
        <v>4.2000000000000003E-2</v>
      </c>
      <c r="G34" s="59"/>
    </row>
    <row r="37" spans="1:9" x14ac:dyDescent="0.3">
      <c r="A37" s="34" t="s">
        <v>133</v>
      </c>
    </row>
    <row r="38" spans="1:9" x14ac:dyDescent="0.3">
      <c r="A38" s="85" t="s">
        <v>179</v>
      </c>
      <c r="B38" s="86"/>
      <c r="C38" s="86"/>
      <c r="D38" s="86"/>
      <c r="E38" s="86"/>
      <c r="F38" s="86"/>
      <c r="G38" s="86"/>
      <c r="H38" s="86"/>
      <c r="I38" s="87"/>
    </row>
    <row r="39" spans="1:9" x14ac:dyDescent="0.3">
      <c r="A39" s="88"/>
      <c r="B39" s="89"/>
      <c r="C39" s="89"/>
      <c r="D39" s="89"/>
      <c r="E39" s="89"/>
      <c r="F39" s="89"/>
      <c r="G39" s="89"/>
      <c r="H39" s="89"/>
      <c r="I39" s="90"/>
    </row>
    <row r="40" spans="1:9" x14ac:dyDescent="0.3">
      <c r="A40" s="88"/>
      <c r="B40" s="89"/>
      <c r="C40" s="89"/>
      <c r="D40" s="89"/>
      <c r="E40" s="89"/>
      <c r="F40" s="89"/>
      <c r="G40" s="89"/>
      <c r="H40" s="89"/>
      <c r="I40" s="90"/>
    </row>
    <row r="41" spans="1:9" x14ac:dyDescent="0.3">
      <c r="A41" s="88"/>
      <c r="B41" s="89"/>
      <c r="C41" s="89"/>
      <c r="D41" s="89"/>
      <c r="E41" s="89"/>
      <c r="F41" s="89"/>
      <c r="G41" s="89"/>
      <c r="H41" s="89"/>
      <c r="I41" s="90"/>
    </row>
    <row r="42" spans="1:9" x14ac:dyDescent="0.3">
      <c r="A42" s="88"/>
      <c r="B42" s="89"/>
      <c r="C42" s="89"/>
      <c r="D42" s="89"/>
      <c r="E42" s="89"/>
      <c r="F42" s="89"/>
      <c r="G42" s="89"/>
      <c r="H42" s="89"/>
      <c r="I42" s="90"/>
    </row>
    <row r="43" spans="1:9" x14ac:dyDescent="0.3">
      <c r="A43" s="88"/>
      <c r="B43" s="89"/>
      <c r="C43" s="89"/>
      <c r="D43" s="89"/>
      <c r="E43" s="89"/>
      <c r="F43" s="89"/>
      <c r="G43" s="89"/>
      <c r="H43" s="89"/>
      <c r="I43" s="90"/>
    </row>
    <row r="44" spans="1:9" x14ac:dyDescent="0.3">
      <c r="A44" s="88"/>
      <c r="B44" s="89"/>
      <c r="C44" s="89"/>
      <c r="D44" s="89"/>
      <c r="E44" s="89"/>
      <c r="F44" s="89"/>
      <c r="G44" s="89"/>
      <c r="H44" s="89"/>
      <c r="I44" s="90"/>
    </row>
    <row r="45" spans="1:9" x14ac:dyDescent="0.3">
      <c r="A45" s="88"/>
      <c r="B45" s="89"/>
      <c r="C45" s="89"/>
      <c r="D45" s="89"/>
      <c r="E45" s="89"/>
      <c r="F45" s="89"/>
      <c r="G45" s="89"/>
      <c r="H45" s="89"/>
      <c r="I45" s="90"/>
    </row>
    <row r="46" spans="1:9" x14ac:dyDescent="0.3">
      <c r="A46" s="88"/>
      <c r="B46" s="89"/>
      <c r="C46" s="89"/>
      <c r="D46" s="89"/>
      <c r="E46" s="89"/>
      <c r="F46" s="89"/>
      <c r="G46" s="89"/>
      <c r="H46" s="89"/>
      <c r="I46" s="90"/>
    </row>
    <row r="47" spans="1:9" x14ac:dyDescent="0.3">
      <c r="A47" s="88"/>
      <c r="B47" s="89"/>
      <c r="C47" s="89"/>
      <c r="D47" s="89"/>
      <c r="E47" s="89"/>
      <c r="F47" s="89"/>
      <c r="G47" s="89"/>
      <c r="H47" s="89"/>
      <c r="I47" s="90"/>
    </row>
    <row r="48" spans="1:9" x14ac:dyDescent="0.3">
      <c r="A48" s="88"/>
      <c r="B48" s="89"/>
      <c r="C48" s="89"/>
      <c r="D48" s="89"/>
      <c r="E48" s="89"/>
      <c r="F48" s="89"/>
      <c r="G48" s="89"/>
      <c r="H48" s="89"/>
      <c r="I48" s="90"/>
    </row>
    <row r="49" spans="1:9" x14ac:dyDescent="0.3">
      <c r="A49" s="88"/>
      <c r="B49" s="89"/>
      <c r="C49" s="89"/>
      <c r="D49" s="89"/>
      <c r="E49" s="89"/>
      <c r="F49" s="89"/>
      <c r="G49" s="89"/>
      <c r="H49" s="89"/>
      <c r="I49" s="90"/>
    </row>
    <row r="50" spans="1:9" x14ac:dyDescent="0.3">
      <c r="A50" s="88"/>
      <c r="B50" s="89"/>
      <c r="C50" s="89"/>
      <c r="D50" s="89"/>
      <c r="E50" s="89"/>
      <c r="F50" s="89"/>
      <c r="G50" s="89"/>
      <c r="H50" s="89"/>
      <c r="I50" s="90"/>
    </row>
    <row r="51" spans="1:9" x14ac:dyDescent="0.3">
      <c r="A51" s="91"/>
      <c r="B51" s="92"/>
      <c r="C51" s="92"/>
      <c r="D51" s="92"/>
      <c r="E51" s="92"/>
      <c r="F51" s="92"/>
      <c r="G51" s="92"/>
      <c r="H51" s="92"/>
      <c r="I51" s="93"/>
    </row>
  </sheetData>
  <mergeCells count="1">
    <mergeCell ref="A38:I51"/>
  </mergeCells>
  <phoneticPr fontId="1" type="noConversion"/>
  <pageMargins left="0.7" right="0.7" top="0.75" bottom="0.75" header="0.3" footer="0.3"/>
  <pageSetup paperSize="9" orientation="portrait" horizontalDpi="4294967293" verticalDpi="0" r:id="rId1"/>
  <tableParts count="9">
    <tablePart r:id="rId2"/>
    <tablePart r:id="rId3"/>
    <tablePart r:id="rId4"/>
    <tablePart r:id="rId5"/>
    <tablePart r:id="rId6"/>
    <tablePart r:id="rId7"/>
    <tablePart r:id="rId8"/>
    <tablePart r:id="rId9"/>
    <tablePart r:id="rId10"/>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4A970-B2DC-4055-AE99-8ECF25844D7B}">
  <sheetPr>
    <tabColor theme="5" tint="0.79998168889431442"/>
  </sheetPr>
  <dimension ref="A1:I52"/>
  <sheetViews>
    <sheetView workbookViewId="0">
      <selection activeCell="K56" sqref="K56"/>
    </sheetView>
  </sheetViews>
  <sheetFormatPr defaultRowHeight="16.5" x14ac:dyDescent="0.3"/>
  <sheetData>
    <row r="1" spans="1:9" x14ac:dyDescent="0.3">
      <c r="A1" t="s">
        <v>169</v>
      </c>
      <c r="E1" t="s">
        <v>151</v>
      </c>
    </row>
    <row r="2" spans="1:9" x14ac:dyDescent="0.3">
      <c r="A2" t="s">
        <v>153</v>
      </c>
      <c r="D2" t="s">
        <v>2</v>
      </c>
      <c r="E2" t="s">
        <v>154</v>
      </c>
      <c r="F2" s="4" t="s">
        <v>3</v>
      </c>
    </row>
    <row r="3" spans="1:9" x14ac:dyDescent="0.3">
      <c r="A3" s="5" t="s">
        <v>4</v>
      </c>
      <c r="B3" s="1" t="s">
        <v>5</v>
      </c>
      <c r="C3" s="15" t="s">
        <v>6</v>
      </c>
      <c r="D3" s="16" t="s">
        <v>7</v>
      </c>
      <c r="F3" s="5" t="s">
        <v>4</v>
      </c>
      <c r="G3" s="8" t="s">
        <v>5</v>
      </c>
      <c r="H3" s="8" t="s">
        <v>6</v>
      </c>
      <c r="I3" s="9" t="s">
        <v>7</v>
      </c>
    </row>
    <row r="4" spans="1:9" x14ac:dyDescent="0.3">
      <c r="A4" s="10" t="s">
        <v>8</v>
      </c>
      <c r="B4" s="7">
        <v>5.27</v>
      </c>
      <c r="C4" s="7">
        <v>2.4500000000000002</v>
      </c>
      <c r="D4" s="12">
        <v>0.18</v>
      </c>
      <c r="F4" s="6"/>
      <c r="G4" s="7">
        <v>6.77</v>
      </c>
      <c r="H4" s="7">
        <v>7.4</v>
      </c>
      <c r="I4" s="7">
        <v>7.42</v>
      </c>
    </row>
    <row r="5" spans="1:9" x14ac:dyDescent="0.3">
      <c r="A5" s="10" t="s">
        <v>9</v>
      </c>
      <c r="B5" s="7">
        <v>0</v>
      </c>
      <c r="C5" s="7">
        <v>2.2400000000000002</v>
      </c>
      <c r="D5" s="12">
        <v>0.09</v>
      </c>
    </row>
    <row r="6" spans="1:9" x14ac:dyDescent="0.3">
      <c r="A6" s="11" t="s">
        <v>10</v>
      </c>
      <c r="B6" s="13">
        <v>0.74</v>
      </c>
      <c r="C6" s="13">
        <v>2.1</v>
      </c>
      <c r="D6" s="14">
        <v>0.13</v>
      </c>
      <c r="F6" s="4" t="s">
        <v>11</v>
      </c>
      <c r="I6" s="4" t="s">
        <v>12</v>
      </c>
    </row>
    <row r="7" spans="1:9" x14ac:dyDescent="0.3">
      <c r="F7" s="5" t="s">
        <v>4</v>
      </c>
      <c r="G7" s="1" t="s">
        <v>5</v>
      </c>
      <c r="H7" s="1" t="s">
        <v>6</v>
      </c>
      <c r="I7" s="2" t="s">
        <v>7</v>
      </c>
    </row>
    <row r="8" spans="1:9" x14ac:dyDescent="0.3">
      <c r="A8" s="4" t="s">
        <v>16</v>
      </c>
      <c r="D8" s="4" t="s">
        <v>23</v>
      </c>
      <c r="F8" s="3"/>
      <c r="G8" s="7">
        <v>38.07</v>
      </c>
      <c r="H8" s="7">
        <v>43.22</v>
      </c>
      <c r="I8" s="7">
        <v>44.61</v>
      </c>
    </row>
    <row r="9" spans="1:9" x14ac:dyDescent="0.3">
      <c r="A9" s="52" t="s">
        <v>4</v>
      </c>
      <c r="B9" s="53" t="s">
        <v>5</v>
      </c>
      <c r="C9" s="53" t="s">
        <v>6</v>
      </c>
      <c r="D9" s="54" t="s">
        <v>7</v>
      </c>
    </row>
    <row r="10" spans="1:9" x14ac:dyDescent="0.3">
      <c r="A10" s="10" t="s">
        <v>8</v>
      </c>
      <c r="B10" s="7">
        <v>44</v>
      </c>
      <c r="C10" s="7">
        <v>43</v>
      </c>
      <c r="D10" s="12">
        <v>46</v>
      </c>
      <c r="F10" s="4" t="s">
        <v>14</v>
      </c>
      <c r="I10" s="4" t="s">
        <v>15</v>
      </c>
    </row>
    <row r="11" spans="1:9" x14ac:dyDescent="0.3">
      <c r="A11" s="10" t="s">
        <v>9</v>
      </c>
      <c r="B11" s="7">
        <v>42</v>
      </c>
      <c r="C11" s="7">
        <v>40</v>
      </c>
      <c r="D11" s="12">
        <v>43</v>
      </c>
      <c r="F11" s="5" t="s">
        <v>4</v>
      </c>
      <c r="G11" s="1" t="s">
        <v>5</v>
      </c>
      <c r="H11" s="1" t="s">
        <v>6</v>
      </c>
      <c r="I11" s="2" t="s">
        <v>7</v>
      </c>
    </row>
    <row r="12" spans="1:9" x14ac:dyDescent="0.3">
      <c r="A12" s="11" t="s">
        <v>10</v>
      </c>
      <c r="B12" s="13">
        <v>40</v>
      </c>
      <c r="C12" s="13">
        <v>43</v>
      </c>
      <c r="D12" s="14">
        <v>40</v>
      </c>
      <c r="F12" s="3"/>
      <c r="G12" s="7">
        <v>7.69</v>
      </c>
      <c r="H12" s="7">
        <v>7.61</v>
      </c>
      <c r="I12" s="7">
        <v>7.42</v>
      </c>
    </row>
    <row r="13" spans="1:9" x14ac:dyDescent="0.3">
      <c r="A13" s="17" t="s">
        <v>19</v>
      </c>
      <c r="B13" s="18"/>
      <c r="C13" s="18"/>
      <c r="D13" s="19" t="s">
        <v>23</v>
      </c>
    </row>
    <row r="14" spans="1:9" x14ac:dyDescent="0.3">
      <c r="A14" s="5" t="s">
        <v>4</v>
      </c>
      <c r="B14" s="1" t="s">
        <v>5</v>
      </c>
      <c r="C14" s="15" t="s">
        <v>6</v>
      </c>
      <c r="D14" s="16" t="s">
        <v>7</v>
      </c>
      <c r="F14" s="4" t="s">
        <v>17</v>
      </c>
      <c r="I14" s="4" t="s">
        <v>18</v>
      </c>
    </row>
    <row r="15" spans="1:9" x14ac:dyDescent="0.3">
      <c r="A15" s="10" t="s">
        <v>8</v>
      </c>
      <c r="B15" s="7">
        <v>17</v>
      </c>
      <c r="C15" s="7">
        <v>23</v>
      </c>
      <c r="D15" s="12">
        <v>23</v>
      </c>
      <c r="F15" s="5" t="s">
        <v>4</v>
      </c>
      <c r="G15" s="1" t="s">
        <v>5</v>
      </c>
      <c r="H15" s="1" t="s">
        <v>6</v>
      </c>
      <c r="I15" s="2" t="s">
        <v>7</v>
      </c>
    </row>
    <row r="16" spans="1:9" x14ac:dyDescent="0.3">
      <c r="A16" s="10" t="s">
        <v>9</v>
      </c>
      <c r="B16" s="7">
        <v>13</v>
      </c>
      <c r="C16" s="7">
        <v>13</v>
      </c>
      <c r="D16" s="12">
        <v>17</v>
      </c>
      <c r="F16" s="3"/>
      <c r="G16" s="7">
        <v>144</v>
      </c>
      <c r="H16" s="7">
        <v>154</v>
      </c>
      <c r="I16" s="7">
        <v>140</v>
      </c>
    </row>
    <row r="17" spans="1:9" x14ac:dyDescent="0.3">
      <c r="A17" s="11" t="s">
        <v>10</v>
      </c>
      <c r="B17" s="13">
        <v>17</v>
      </c>
      <c r="C17" s="13">
        <v>17</v>
      </c>
      <c r="D17" s="14">
        <v>13</v>
      </c>
    </row>
    <row r="18" spans="1:9" x14ac:dyDescent="0.3">
      <c r="F18" s="4" t="s">
        <v>140</v>
      </c>
      <c r="I18" s="4" t="s">
        <v>155</v>
      </c>
    </row>
    <row r="19" spans="1:9" x14ac:dyDescent="0.3">
      <c r="A19" s="4" t="s">
        <v>20</v>
      </c>
      <c r="D19" t="s">
        <v>21</v>
      </c>
      <c r="F19" s="5" t="s">
        <v>4</v>
      </c>
      <c r="G19" s="1" t="s">
        <v>5</v>
      </c>
      <c r="H19" s="1" t="s">
        <v>6</v>
      </c>
      <c r="I19" s="2" t="s">
        <v>7</v>
      </c>
    </row>
    <row r="20" spans="1:9" x14ac:dyDescent="0.3">
      <c r="A20" s="20" t="s">
        <v>4</v>
      </c>
      <c r="B20" s="21" t="s">
        <v>5</v>
      </c>
      <c r="C20" s="22" t="s">
        <v>6</v>
      </c>
      <c r="D20" s="22" t="s">
        <v>7</v>
      </c>
      <c r="F20" s="50"/>
      <c r="G20" s="7">
        <v>30.6</v>
      </c>
      <c r="H20" s="7">
        <v>35.299999999999997</v>
      </c>
      <c r="I20" s="7">
        <v>36.6</v>
      </c>
    </row>
    <row r="21" spans="1:9" x14ac:dyDescent="0.3">
      <c r="A21" s="23" t="s">
        <v>8</v>
      </c>
      <c r="B21" s="7">
        <v>3.972</v>
      </c>
      <c r="C21" s="7">
        <v>2.6259999999999999</v>
      </c>
      <c r="D21" s="7">
        <v>2.6040000000000001</v>
      </c>
    </row>
    <row r="22" spans="1:9" x14ac:dyDescent="0.3">
      <c r="A22" s="23" t="s">
        <v>9</v>
      </c>
      <c r="B22" s="7">
        <v>2.5019999999999998</v>
      </c>
      <c r="C22" s="7">
        <v>2.633</v>
      </c>
      <c r="D22" s="7">
        <v>2.3460000000000001</v>
      </c>
      <c r="F22" s="4" t="s">
        <v>142</v>
      </c>
      <c r="I22" s="4" t="s">
        <v>156</v>
      </c>
    </row>
    <row r="23" spans="1:9" x14ac:dyDescent="0.3">
      <c r="A23" s="24" t="s">
        <v>10</v>
      </c>
      <c r="B23" s="7">
        <v>2.5569999999999999</v>
      </c>
      <c r="C23" s="7">
        <v>2.7010000000000001</v>
      </c>
      <c r="D23" s="7">
        <v>2.4990000000000001</v>
      </c>
      <c r="F23" s="5" t="s">
        <v>4</v>
      </c>
      <c r="G23" s="1" t="s">
        <v>5</v>
      </c>
      <c r="H23" s="1" t="s">
        <v>6</v>
      </c>
      <c r="I23" s="2" t="s">
        <v>7</v>
      </c>
    </row>
    <row r="24" spans="1:9" x14ac:dyDescent="0.3">
      <c r="A24" s="4" t="s">
        <v>157</v>
      </c>
      <c r="B24" s="4"/>
      <c r="C24" s="4"/>
      <c r="D24" s="4" t="s">
        <v>15</v>
      </c>
      <c r="F24" s="50"/>
      <c r="G24" s="7">
        <v>21</v>
      </c>
      <c r="H24" s="7">
        <v>21.3</v>
      </c>
      <c r="I24" s="7">
        <v>21.1</v>
      </c>
    </row>
    <row r="25" spans="1:9" x14ac:dyDescent="0.3">
      <c r="A25" s="52" t="s">
        <v>4</v>
      </c>
      <c r="B25" s="53" t="s">
        <v>26</v>
      </c>
      <c r="C25" s="53" t="s">
        <v>27</v>
      </c>
      <c r="D25" s="54" t="s">
        <v>28</v>
      </c>
    </row>
    <row r="26" spans="1:9" x14ac:dyDescent="0.3">
      <c r="A26" s="10" t="s">
        <v>29</v>
      </c>
      <c r="B26" s="7">
        <v>1.988</v>
      </c>
      <c r="C26" s="7">
        <v>2.0169999999999999</v>
      </c>
      <c r="D26" s="12">
        <v>2.7709999999999999</v>
      </c>
    </row>
    <row r="27" spans="1:9" x14ac:dyDescent="0.3">
      <c r="A27" s="10" t="s">
        <v>30</v>
      </c>
      <c r="B27" s="7">
        <v>3.0630000000000002</v>
      </c>
      <c r="C27" s="7">
        <v>2.8439999999999999</v>
      </c>
      <c r="D27" s="12">
        <v>2.4809999999999999</v>
      </c>
    </row>
    <row r="28" spans="1:9" x14ac:dyDescent="0.3">
      <c r="A28" s="11" t="s">
        <v>31</v>
      </c>
      <c r="B28" s="13">
        <v>2.4529999999999998</v>
      </c>
      <c r="C28" s="13">
        <v>2.1160000000000001</v>
      </c>
      <c r="D28" s="14">
        <v>2.3969999999999998</v>
      </c>
    </row>
    <row r="30" spans="1:9" x14ac:dyDescent="0.3">
      <c r="A30" s="4" t="s">
        <v>158</v>
      </c>
      <c r="B30" s="4"/>
      <c r="C30" s="4"/>
      <c r="D30" s="4" t="s">
        <v>23</v>
      </c>
    </row>
    <row r="31" spans="1:9" x14ac:dyDescent="0.3">
      <c r="A31" s="5" t="s">
        <v>4</v>
      </c>
      <c r="B31" s="1" t="s">
        <v>5</v>
      </c>
      <c r="C31" s="1" t="s">
        <v>6</v>
      </c>
      <c r="D31" s="2" t="s">
        <v>7</v>
      </c>
      <c r="G31" s="56"/>
    </row>
    <row r="32" spans="1:9" x14ac:dyDescent="0.3">
      <c r="A32" s="10" t="s">
        <v>8</v>
      </c>
      <c r="B32" s="7">
        <v>6.3E-2</v>
      </c>
      <c r="C32" s="7">
        <v>8.4000000000000005E-2</v>
      </c>
      <c r="D32" s="12">
        <v>7.9000000000000001E-2</v>
      </c>
      <c r="G32" s="57"/>
    </row>
    <row r="33" spans="1:9" x14ac:dyDescent="0.3">
      <c r="A33" s="10" t="s">
        <v>9</v>
      </c>
      <c r="B33" s="7">
        <v>5.8000000000000003E-2</v>
      </c>
      <c r="C33" s="7">
        <v>4.2999999999999997E-2</v>
      </c>
      <c r="D33" s="12">
        <v>5.8000000000000003E-2</v>
      </c>
      <c r="G33" s="58"/>
    </row>
    <row r="34" spans="1:9" x14ac:dyDescent="0.3">
      <c r="A34" s="11" t="s">
        <v>10</v>
      </c>
      <c r="B34" s="13">
        <v>5.5E-2</v>
      </c>
      <c r="C34" s="13">
        <v>6.3E-2</v>
      </c>
      <c r="D34" s="14">
        <v>6.2E-2</v>
      </c>
      <c r="G34" s="59"/>
    </row>
    <row r="38" spans="1:9" x14ac:dyDescent="0.3">
      <c r="A38" s="34" t="s">
        <v>133</v>
      </c>
    </row>
    <row r="39" spans="1:9" x14ac:dyDescent="0.3">
      <c r="A39" s="85" t="s">
        <v>176</v>
      </c>
      <c r="B39" s="86"/>
      <c r="C39" s="86"/>
      <c r="D39" s="86"/>
      <c r="E39" s="86"/>
      <c r="F39" s="86"/>
      <c r="G39" s="86"/>
      <c r="H39" s="86"/>
      <c r="I39" s="87"/>
    </row>
    <row r="40" spans="1:9" x14ac:dyDescent="0.3">
      <c r="A40" s="88"/>
      <c r="B40" s="89"/>
      <c r="C40" s="89"/>
      <c r="D40" s="89"/>
      <c r="E40" s="89"/>
      <c r="F40" s="89"/>
      <c r="G40" s="89"/>
      <c r="H40" s="89"/>
      <c r="I40" s="90"/>
    </row>
    <row r="41" spans="1:9" x14ac:dyDescent="0.3">
      <c r="A41" s="88"/>
      <c r="B41" s="89"/>
      <c r="C41" s="89"/>
      <c r="D41" s="89"/>
      <c r="E41" s="89"/>
      <c r="F41" s="89"/>
      <c r="G41" s="89"/>
      <c r="H41" s="89"/>
      <c r="I41" s="90"/>
    </row>
    <row r="42" spans="1:9" x14ac:dyDescent="0.3">
      <c r="A42" s="88"/>
      <c r="B42" s="89"/>
      <c r="C42" s="89"/>
      <c r="D42" s="89"/>
      <c r="E42" s="89"/>
      <c r="F42" s="89"/>
      <c r="G42" s="89"/>
      <c r="H42" s="89"/>
      <c r="I42" s="90"/>
    </row>
    <row r="43" spans="1:9" x14ac:dyDescent="0.3">
      <c r="A43" s="88"/>
      <c r="B43" s="89"/>
      <c r="C43" s="89"/>
      <c r="D43" s="89"/>
      <c r="E43" s="89"/>
      <c r="F43" s="89"/>
      <c r="G43" s="89"/>
      <c r="H43" s="89"/>
      <c r="I43" s="90"/>
    </row>
    <row r="44" spans="1:9" x14ac:dyDescent="0.3">
      <c r="A44" s="88"/>
      <c r="B44" s="89"/>
      <c r="C44" s="89"/>
      <c r="D44" s="89"/>
      <c r="E44" s="89"/>
      <c r="F44" s="89"/>
      <c r="G44" s="89"/>
      <c r="H44" s="89"/>
      <c r="I44" s="90"/>
    </row>
    <row r="45" spans="1:9" x14ac:dyDescent="0.3">
      <c r="A45" s="88"/>
      <c r="B45" s="89"/>
      <c r="C45" s="89"/>
      <c r="D45" s="89"/>
      <c r="E45" s="89"/>
      <c r="F45" s="89"/>
      <c r="G45" s="89"/>
      <c r="H45" s="89"/>
      <c r="I45" s="90"/>
    </row>
    <row r="46" spans="1:9" x14ac:dyDescent="0.3">
      <c r="A46" s="88"/>
      <c r="B46" s="89"/>
      <c r="C46" s="89"/>
      <c r="D46" s="89"/>
      <c r="E46" s="89"/>
      <c r="F46" s="89"/>
      <c r="G46" s="89"/>
      <c r="H46" s="89"/>
      <c r="I46" s="90"/>
    </row>
    <row r="47" spans="1:9" x14ac:dyDescent="0.3">
      <c r="A47" s="88"/>
      <c r="B47" s="89"/>
      <c r="C47" s="89"/>
      <c r="D47" s="89"/>
      <c r="E47" s="89"/>
      <c r="F47" s="89"/>
      <c r="G47" s="89"/>
      <c r="H47" s="89"/>
      <c r="I47" s="90"/>
    </row>
    <row r="48" spans="1:9" x14ac:dyDescent="0.3">
      <c r="A48" s="88"/>
      <c r="B48" s="89"/>
      <c r="C48" s="89"/>
      <c r="D48" s="89"/>
      <c r="E48" s="89"/>
      <c r="F48" s="89"/>
      <c r="G48" s="89"/>
      <c r="H48" s="89"/>
      <c r="I48" s="90"/>
    </row>
    <row r="49" spans="1:9" x14ac:dyDescent="0.3">
      <c r="A49" s="88"/>
      <c r="B49" s="89"/>
      <c r="C49" s="89"/>
      <c r="D49" s="89"/>
      <c r="E49" s="89"/>
      <c r="F49" s="89"/>
      <c r="G49" s="89"/>
      <c r="H49" s="89"/>
      <c r="I49" s="90"/>
    </row>
    <row r="50" spans="1:9" x14ac:dyDescent="0.3">
      <c r="A50" s="88"/>
      <c r="B50" s="89"/>
      <c r="C50" s="89"/>
      <c r="D50" s="89"/>
      <c r="E50" s="89"/>
      <c r="F50" s="89"/>
      <c r="G50" s="89"/>
      <c r="H50" s="89"/>
      <c r="I50" s="90"/>
    </row>
    <row r="51" spans="1:9" x14ac:dyDescent="0.3">
      <c r="A51" s="88"/>
      <c r="B51" s="89"/>
      <c r="C51" s="89"/>
      <c r="D51" s="89"/>
      <c r="E51" s="89"/>
      <c r="F51" s="89"/>
      <c r="G51" s="89"/>
      <c r="H51" s="89"/>
      <c r="I51" s="90"/>
    </row>
    <row r="52" spans="1:9" x14ac:dyDescent="0.3">
      <c r="A52" s="91"/>
      <c r="B52" s="92"/>
      <c r="C52" s="92"/>
      <c r="D52" s="92"/>
      <c r="E52" s="92"/>
      <c r="F52" s="92"/>
      <c r="G52" s="92"/>
      <c r="H52" s="92"/>
      <c r="I52" s="93"/>
    </row>
  </sheetData>
  <mergeCells count="1">
    <mergeCell ref="A39:I52"/>
  </mergeCells>
  <phoneticPr fontId="1" type="noConversion"/>
  <pageMargins left="0.7" right="0.7" top="0.75" bottom="0.75" header="0.3" footer="0.3"/>
  <pageSetup paperSize="9" orientation="portrait" r:id="rId1"/>
  <tableParts count="9">
    <tablePart r:id="rId2"/>
    <tablePart r:id="rId3"/>
    <tablePart r:id="rId4"/>
    <tablePart r:id="rId5"/>
    <tablePart r:id="rId6"/>
    <tablePart r:id="rId7"/>
    <tablePart r:id="rId8"/>
    <tablePart r:id="rId9"/>
    <tablePart r:id="rId10"/>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5DA25-BB41-4FD8-88F0-78FD4297FAA5}">
  <sheetPr>
    <tabColor theme="5" tint="0.79998168889431442"/>
  </sheetPr>
  <dimension ref="A1:I51"/>
  <sheetViews>
    <sheetView topLeftCell="A16" zoomScale="115" zoomScaleNormal="115" workbookViewId="0">
      <selection activeCell="K56" sqref="K56"/>
    </sheetView>
  </sheetViews>
  <sheetFormatPr defaultRowHeight="16.5" x14ac:dyDescent="0.3"/>
  <sheetData>
    <row r="1" spans="1:9" x14ac:dyDescent="0.3">
      <c r="A1" t="s">
        <v>167</v>
      </c>
    </row>
    <row r="2" spans="1:9" x14ac:dyDescent="0.3">
      <c r="A2" t="s">
        <v>153</v>
      </c>
      <c r="D2" t="s">
        <v>2</v>
      </c>
      <c r="E2" t="s">
        <v>154</v>
      </c>
      <c r="F2" s="4" t="s">
        <v>3</v>
      </c>
    </row>
    <row r="3" spans="1:9" x14ac:dyDescent="0.3">
      <c r="A3" s="5" t="s">
        <v>4</v>
      </c>
      <c r="B3" s="1" t="s">
        <v>5</v>
      </c>
      <c r="C3" s="15" t="s">
        <v>6</v>
      </c>
      <c r="D3" s="16" t="s">
        <v>7</v>
      </c>
      <c r="F3" s="5" t="s">
        <v>4</v>
      </c>
      <c r="G3" s="8" t="s">
        <v>5</v>
      </c>
      <c r="H3" s="8" t="s">
        <v>6</v>
      </c>
      <c r="I3" s="9" t="s">
        <v>7</v>
      </c>
    </row>
    <row r="4" spans="1:9" x14ac:dyDescent="0.3">
      <c r="A4" s="10" t="s">
        <v>8</v>
      </c>
      <c r="B4" s="7">
        <v>0</v>
      </c>
      <c r="C4" s="7">
        <v>3.32</v>
      </c>
      <c r="D4" s="12">
        <v>1.22</v>
      </c>
      <c r="F4" s="6"/>
      <c r="G4" s="7">
        <v>7.65</v>
      </c>
      <c r="H4" s="7">
        <v>7.73</v>
      </c>
      <c r="I4" s="7">
        <v>7.21</v>
      </c>
    </row>
    <row r="5" spans="1:9" x14ac:dyDescent="0.3">
      <c r="A5" s="10" t="s">
        <v>9</v>
      </c>
      <c r="B5" s="7">
        <v>0.3</v>
      </c>
      <c r="C5" s="7">
        <v>2.21</v>
      </c>
      <c r="D5" s="12">
        <v>1</v>
      </c>
    </row>
    <row r="6" spans="1:9" x14ac:dyDescent="0.3">
      <c r="A6" s="11" t="s">
        <v>10</v>
      </c>
      <c r="B6" s="13">
        <v>0.9</v>
      </c>
      <c r="C6" s="13">
        <v>1.88</v>
      </c>
      <c r="D6" s="14">
        <v>0.73</v>
      </c>
      <c r="F6" s="4" t="s">
        <v>11</v>
      </c>
      <c r="I6" s="4" t="s">
        <v>12</v>
      </c>
    </row>
    <row r="7" spans="1:9" x14ac:dyDescent="0.3">
      <c r="F7" s="5" t="s">
        <v>4</v>
      </c>
      <c r="G7" s="1" t="s">
        <v>5</v>
      </c>
      <c r="H7" s="1" t="s">
        <v>6</v>
      </c>
      <c r="I7" s="2" t="s">
        <v>7</v>
      </c>
    </row>
    <row r="8" spans="1:9" x14ac:dyDescent="0.3">
      <c r="A8" s="4" t="s">
        <v>16</v>
      </c>
      <c r="D8" s="4" t="s">
        <v>23</v>
      </c>
      <c r="F8" s="3"/>
      <c r="G8" s="7">
        <v>44.4</v>
      </c>
      <c r="H8" s="7">
        <v>44.49</v>
      </c>
      <c r="I8" s="7">
        <v>45.71</v>
      </c>
    </row>
    <row r="9" spans="1:9" x14ac:dyDescent="0.3">
      <c r="A9" s="52" t="s">
        <v>4</v>
      </c>
      <c r="B9" s="53" t="s">
        <v>5</v>
      </c>
      <c r="C9" s="53" t="s">
        <v>6</v>
      </c>
      <c r="D9" s="54" t="s">
        <v>7</v>
      </c>
    </row>
    <row r="10" spans="1:9" x14ac:dyDescent="0.3">
      <c r="A10" s="10" t="s">
        <v>8</v>
      </c>
      <c r="B10" s="7">
        <v>43</v>
      </c>
      <c r="C10" s="7">
        <v>40</v>
      </c>
      <c r="D10" s="12">
        <v>50</v>
      </c>
      <c r="F10" s="4" t="s">
        <v>14</v>
      </c>
      <c r="I10" s="4" t="s">
        <v>15</v>
      </c>
    </row>
    <row r="11" spans="1:9" x14ac:dyDescent="0.3">
      <c r="A11" s="10" t="s">
        <v>9</v>
      </c>
      <c r="B11" s="7">
        <v>20</v>
      </c>
      <c r="C11" s="7">
        <v>40</v>
      </c>
      <c r="D11" s="12">
        <v>43</v>
      </c>
      <c r="F11" s="5" t="s">
        <v>4</v>
      </c>
      <c r="G11" s="1" t="s">
        <v>5</v>
      </c>
      <c r="H11" s="1" t="s">
        <v>6</v>
      </c>
      <c r="I11" s="2" t="s">
        <v>7</v>
      </c>
    </row>
    <row r="12" spans="1:9" x14ac:dyDescent="0.3">
      <c r="A12" s="11" t="s">
        <v>10</v>
      </c>
      <c r="B12" s="13">
        <v>43</v>
      </c>
      <c r="C12" s="13">
        <v>43</v>
      </c>
      <c r="D12" s="14">
        <v>46</v>
      </c>
      <c r="F12" s="3"/>
      <c r="G12" s="7">
        <v>5.73</v>
      </c>
      <c r="H12" s="7">
        <v>5.7</v>
      </c>
      <c r="I12" s="7">
        <v>6.09</v>
      </c>
    </row>
    <row r="13" spans="1:9" x14ac:dyDescent="0.3">
      <c r="A13" s="17" t="s">
        <v>19</v>
      </c>
      <c r="B13" s="18"/>
      <c r="C13" s="18"/>
      <c r="D13" s="19" t="s">
        <v>23</v>
      </c>
    </row>
    <row r="14" spans="1:9" x14ac:dyDescent="0.3">
      <c r="A14" s="5" t="s">
        <v>4</v>
      </c>
      <c r="B14" s="1" t="s">
        <v>5</v>
      </c>
      <c r="C14" s="15" t="s">
        <v>6</v>
      </c>
      <c r="D14" s="16" t="s">
        <v>7</v>
      </c>
      <c r="F14" s="4" t="s">
        <v>17</v>
      </c>
      <c r="I14" s="4" t="s">
        <v>18</v>
      </c>
    </row>
    <row r="15" spans="1:9" x14ac:dyDescent="0.3">
      <c r="A15" s="10" t="s">
        <v>8</v>
      </c>
      <c r="B15" s="7">
        <v>13</v>
      </c>
      <c r="C15" s="7">
        <v>7</v>
      </c>
      <c r="D15" s="12">
        <v>20</v>
      </c>
      <c r="F15" s="5" t="s">
        <v>4</v>
      </c>
      <c r="G15" s="1" t="s">
        <v>5</v>
      </c>
      <c r="H15" s="1" t="s">
        <v>6</v>
      </c>
      <c r="I15" s="2" t="s">
        <v>7</v>
      </c>
    </row>
    <row r="16" spans="1:9" x14ac:dyDescent="0.3">
      <c r="A16" s="10" t="s">
        <v>9</v>
      </c>
      <c r="B16" s="7">
        <v>17</v>
      </c>
      <c r="C16" s="7">
        <v>13</v>
      </c>
      <c r="D16" s="12">
        <v>17</v>
      </c>
      <c r="F16" s="3"/>
      <c r="G16" s="7">
        <v>148</v>
      </c>
      <c r="H16" s="7">
        <v>134</v>
      </c>
      <c r="I16" s="7">
        <v>148</v>
      </c>
    </row>
    <row r="17" spans="1:9" x14ac:dyDescent="0.3">
      <c r="A17" s="11" t="s">
        <v>10</v>
      </c>
      <c r="B17" s="13">
        <v>13</v>
      </c>
      <c r="C17" s="13">
        <v>10</v>
      </c>
      <c r="D17" s="14">
        <v>13</v>
      </c>
    </row>
    <row r="18" spans="1:9" x14ac:dyDescent="0.3">
      <c r="F18" s="4" t="s">
        <v>140</v>
      </c>
      <c r="I18" s="4" t="s">
        <v>155</v>
      </c>
    </row>
    <row r="19" spans="1:9" x14ac:dyDescent="0.3">
      <c r="A19" s="4" t="s">
        <v>20</v>
      </c>
      <c r="D19" t="s">
        <v>21</v>
      </c>
      <c r="F19" s="5" t="s">
        <v>4</v>
      </c>
      <c r="G19" s="1" t="s">
        <v>5</v>
      </c>
      <c r="H19" s="1" t="s">
        <v>6</v>
      </c>
      <c r="I19" s="2" t="s">
        <v>7</v>
      </c>
    </row>
    <row r="20" spans="1:9" x14ac:dyDescent="0.3">
      <c r="A20" s="20" t="s">
        <v>4</v>
      </c>
      <c r="B20" s="21" t="s">
        <v>5</v>
      </c>
      <c r="C20" s="22" t="s">
        <v>6</v>
      </c>
      <c r="D20" s="22" t="s">
        <v>7</v>
      </c>
      <c r="F20" s="50"/>
      <c r="G20" s="7">
        <v>36.4</v>
      </c>
      <c r="H20" s="7">
        <v>36.5</v>
      </c>
      <c r="I20" s="7">
        <v>37.6</v>
      </c>
    </row>
    <row r="21" spans="1:9" x14ac:dyDescent="0.3">
      <c r="A21" s="23" t="s">
        <v>8</v>
      </c>
      <c r="B21" s="55">
        <v>3.141</v>
      </c>
      <c r="C21" s="55">
        <v>2.7509999999999999</v>
      </c>
      <c r="D21" s="55">
        <v>2.5230000000000001</v>
      </c>
    </row>
    <row r="22" spans="1:9" x14ac:dyDescent="0.3">
      <c r="A22" s="23" t="s">
        <v>9</v>
      </c>
      <c r="B22" s="55">
        <v>2.9239999999999999</v>
      </c>
      <c r="C22" s="55">
        <v>2.6379999999999999</v>
      </c>
      <c r="D22" s="55">
        <v>2.883</v>
      </c>
      <c r="F22" s="4" t="s">
        <v>142</v>
      </c>
      <c r="I22" s="4" t="s">
        <v>156</v>
      </c>
    </row>
    <row r="23" spans="1:9" x14ac:dyDescent="0.3">
      <c r="A23" s="24" t="s">
        <v>10</v>
      </c>
      <c r="B23" s="55">
        <v>2.7269999999999999</v>
      </c>
      <c r="C23" s="55">
        <v>2.4780000000000002</v>
      </c>
      <c r="D23" s="55">
        <v>2.7</v>
      </c>
      <c r="F23" s="5" t="s">
        <v>4</v>
      </c>
      <c r="G23" s="1" t="s">
        <v>5</v>
      </c>
      <c r="H23" s="1" t="s">
        <v>6</v>
      </c>
      <c r="I23" s="2" t="s">
        <v>7</v>
      </c>
    </row>
    <row r="24" spans="1:9" x14ac:dyDescent="0.3">
      <c r="A24" s="4" t="s">
        <v>157</v>
      </c>
      <c r="B24" s="4"/>
      <c r="C24" s="4"/>
      <c r="D24" s="4" t="s">
        <v>15</v>
      </c>
      <c r="F24" s="50"/>
      <c r="G24" s="7">
        <v>26</v>
      </c>
      <c r="H24" s="7">
        <v>27.1</v>
      </c>
      <c r="I24" s="7">
        <v>25.5</v>
      </c>
    </row>
    <row r="25" spans="1:9" x14ac:dyDescent="0.3">
      <c r="A25" s="52" t="s">
        <v>4</v>
      </c>
      <c r="B25" s="53" t="s">
        <v>26</v>
      </c>
      <c r="C25" s="53" t="s">
        <v>27</v>
      </c>
      <c r="D25" s="54" t="s">
        <v>28</v>
      </c>
    </row>
    <row r="26" spans="1:9" x14ac:dyDescent="0.3">
      <c r="A26" s="10" t="s">
        <v>29</v>
      </c>
      <c r="B26" s="7">
        <v>0.42299999999999999</v>
      </c>
      <c r="C26" s="7">
        <v>0.45400000000000001</v>
      </c>
      <c r="D26" s="12">
        <v>0.47099999999999997</v>
      </c>
    </row>
    <row r="27" spans="1:9" x14ac:dyDescent="0.3">
      <c r="A27" s="10" t="s">
        <v>30</v>
      </c>
      <c r="B27" s="7">
        <v>0.49399999999999999</v>
      </c>
      <c r="C27" s="7">
        <v>0.52600000000000002</v>
      </c>
      <c r="D27" s="12">
        <v>0.58099999999999996</v>
      </c>
    </row>
    <row r="28" spans="1:9" x14ac:dyDescent="0.3">
      <c r="A28" s="11" t="s">
        <v>31</v>
      </c>
      <c r="B28" s="13">
        <v>0.59499999999999997</v>
      </c>
      <c r="C28" s="13">
        <v>0.67600000000000005</v>
      </c>
      <c r="D28" s="14">
        <v>0.68400000000000005</v>
      </c>
    </row>
    <row r="30" spans="1:9" x14ac:dyDescent="0.3">
      <c r="A30" s="4" t="s">
        <v>158</v>
      </c>
      <c r="B30" s="4"/>
      <c r="C30" s="4"/>
      <c r="D30" s="4" t="s">
        <v>23</v>
      </c>
    </row>
    <row r="31" spans="1:9" x14ac:dyDescent="0.3">
      <c r="A31" s="5" t="s">
        <v>4</v>
      </c>
      <c r="B31" s="1" t="s">
        <v>5</v>
      </c>
      <c r="C31" s="1" t="s">
        <v>6</v>
      </c>
      <c r="D31" s="2" t="s">
        <v>7</v>
      </c>
      <c r="G31" s="56"/>
    </row>
    <row r="32" spans="1:9" x14ac:dyDescent="0.3">
      <c r="A32" s="10" t="s">
        <v>8</v>
      </c>
      <c r="B32" s="7">
        <v>7.4999999999999997E-2</v>
      </c>
      <c r="C32" s="7">
        <v>7.6999999999999999E-2</v>
      </c>
      <c r="D32" s="12">
        <v>5.6000000000000001E-2</v>
      </c>
      <c r="G32" s="57"/>
    </row>
    <row r="33" spans="1:9" x14ac:dyDescent="0.3">
      <c r="A33" s="10" t="s">
        <v>9</v>
      </c>
      <c r="B33" s="7">
        <v>8.4000000000000005E-2</v>
      </c>
      <c r="C33" s="7">
        <v>7.2999999999999995E-2</v>
      </c>
      <c r="D33" s="12">
        <v>7.0999999999999994E-2</v>
      </c>
      <c r="G33" s="58"/>
    </row>
    <row r="34" spans="1:9" x14ac:dyDescent="0.3">
      <c r="A34" s="11" t="s">
        <v>10</v>
      </c>
      <c r="B34" s="13">
        <v>0.1</v>
      </c>
      <c r="C34" s="13">
        <v>6.5000000000000002E-2</v>
      </c>
      <c r="D34" s="14">
        <v>7.0999999999999994E-2</v>
      </c>
      <c r="G34" s="59"/>
    </row>
    <row r="37" spans="1:9" x14ac:dyDescent="0.3">
      <c r="A37" s="34" t="s">
        <v>133</v>
      </c>
    </row>
    <row r="38" spans="1:9" ht="17.25" customHeight="1" x14ac:dyDescent="0.3">
      <c r="A38" s="85" t="s">
        <v>168</v>
      </c>
      <c r="B38" s="86"/>
      <c r="C38" s="86"/>
      <c r="D38" s="86"/>
      <c r="E38" s="86"/>
      <c r="F38" s="86"/>
      <c r="G38" s="86"/>
      <c r="H38" s="86"/>
      <c r="I38" s="87"/>
    </row>
    <row r="39" spans="1:9" x14ac:dyDescent="0.3">
      <c r="A39" s="88"/>
      <c r="B39" s="89"/>
      <c r="C39" s="89"/>
      <c r="D39" s="89"/>
      <c r="E39" s="89"/>
      <c r="F39" s="89"/>
      <c r="G39" s="89"/>
      <c r="H39" s="89"/>
      <c r="I39" s="90"/>
    </row>
    <row r="40" spans="1:9" x14ac:dyDescent="0.3">
      <c r="A40" s="88"/>
      <c r="B40" s="89"/>
      <c r="C40" s="89"/>
      <c r="D40" s="89"/>
      <c r="E40" s="89"/>
      <c r="F40" s="89"/>
      <c r="G40" s="89"/>
      <c r="H40" s="89"/>
      <c r="I40" s="90"/>
    </row>
    <row r="41" spans="1:9" x14ac:dyDescent="0.3">
      <c r="A41" s="88"/>
      <c r="B41" s="89"/>
      <c r="C41" s="89"/>
      <c r="D41" s="89"/>
      <c r="E41" s="89"/>
      <c r="F41" s="89"/>
      <c r="G41" s="89"/>
      <c r="H41" s="89"/>
      <c r="I41" s="90"/>
    </row>
    <row r="42" spans="1:9" x14ac:dyDescent="0.3">
      <c r="A42" s="88"/>
      <c r="B42" s="89"/>
      <c r="C42" s="89"/>
      <c r="D42" s="89"/>
      <c r="E42" s="89"/>
      <c r="F42" s="89"/>
      <c r="G42" s="89"/>
      <c r="H42" s="89"/>
      <c r="I42" s="90"/>
    </row>
    <row r="43" spans="1:9" x14ac:dyDescent="0.3">
      <c r="A43" s="88"/>
      <c r="B43" s="89"/>
      <c r="C43" s="89"/>
      <c r="D43" s="89"/>
      <c r="E43" s="89"/>
      <c r="F43" s="89"/>
      <c r="G43" s="89"/>
      <c r="H43" s="89"/>
      <c r="I43" s="90"/>
    </row>
    <row r="44" spans="1:9" x14ac:dyDescent="0.3">
      <c r="A44" s="88"/>
      <c r="B44" s="89"/>
      <c r="C44" s="89"/>
      <c r="D44" s="89"/>
      <c r="E44" s="89"/>
      <c r="F44" s="89"/>
      <c r="G44" s="89"/>
      <c r="H44" s="89"/>
      <c r="I44" s="90"/>
    </row>
    <row r="45" spans="1:9" x14ac:dyDescent="0.3">
      <c r="A45" s="88"/>
      <c r="B45" s="89"/>
      <c r="C45" s="89"/>
      <c r="D45" s="89"/>
      <c r="E45" s="89"/>
      <c r="F45" s="89"/>
      <c r="G45" s="89"/>
      <c r="H45" s="89"/>
      <c r="I45" s="90"/>
    </row>
    <row r="46" spans="1:9" x14ac:dyDescent="0.3">
      <c r="A46" s="88"/>
      <c r="B46" s="89"/>
      <c r="C46" s="89"/>
      <c r="D46" s="89"/>
      <c r="E46" s="89"/>
      <c r="F46" s="89"/>
      <c r="G46" s="89"/>
      <c r="H46" s="89"/>
      <c r="I46" s="90"/>
    </row>
    <row r="47" spans="1:9" x14ac:dyDescent="0.3">
      <c r="A47" s="88"/>
      <c r="B47" s="89"/>
      <c r="C47" s="89"/>
      <c r="D47" s="89"/>
      <c r="E47" s="89"/>
      <c r="F47" s="89"/>
      <c r="G47" s="89"/>
      <c r="H47" s="89"/>
      <c r="I47" s="90"/>
    </row>
    <row r="48" spans="1:9" x14ac:dyDescent="0.3">
      <c r="A48" s="88"/>
      <c r="B48" s="89"/>
      <c r="C48" s="89"/>
      <c r="D48" s="89"/>
      <c r="E48" s="89"/>
      <c r="F48" s="89"/>
      <c r="G48" s="89"/>
      <c r="H48" s="89"/>
      <c r="I48" s="90"/>
    </row>
    <row r="49" spans="1:9" x14ac:dyDescent="0.3">
      <c r="A49" s="88"/>
      <c r="B49" s="89"/>
      <c r="C49" s="89"/>
      <c r="D49" s="89"/>
      <c r="E49" s="89"/>
      <c r="F49" s="89"/>
      <c r="G49" s="89"/>
      <c r="H49" s="89"/>
      <c r="I49" s="90"/>
    </row>
    <row r="50" spans="1:9" x14ac:dyDescent="0.3">
      <c r="A50" s="88"/>
      <c r="B50" s="89"/>
      <c r="C50" s="89"/>
      <c r="D50" s="89"/>
      <c r="E50" s="89"/>
      <c r="F50" s="89"/>
      <c r="G50" s="89"/>
      <c r="H50" s="89"/>
      <c r="I50" s="90"/>
    </row>
    <row r="51" spans="1:9" ht="55.5" customHeight="1" x14ac:dyDescent="0.3">
      <c r="A51" s="91"/>
      <c r="B51" s="92"/>
      <c r="C51" s="92"/>
      <c r="D51" s="92"/>
      <c r="E51" s="92"/>
      <c r="F51" s="92"/>
      <c r="G51" s="92"/>
      <c r="H51" s="92"/>
      <c r="I51" s="93"/>
    </row>
  </sheetData>
  <autoFilter ref="A9:D9" xr:uid="{00000000-0009-0000-0000-000001000000}"/>
  <mergeCells count="1">
    <mergeCell ref="A38:I51"/>
  </mergeCells>
  <phoneticPr fontId="1" type="noConversion"/>
  <pageMargins left="0.7" right="0.7" top="0.75" bottom="0.75" header="0.3" footer="0.3"/>
  <pageSetup paperSize="9" orientation="portrait" r:id="rId1"/>
  <tableParts count="9">
    <tablePart r:id="rId2"/>
    <tablePart r:id="rId3"/>
    <tablePart r:id="rId4"/>
    <tablePart r:id="rId5"/>
    <tablePart r:id="rId6"/>
    <tablePart r:id="rId7"/>
    <tablePart r:id="rId8"/>
    <tablePart r:id="rId9"/>
    <tablePart r:id="rId10"/>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6A121-93C8-4C0E-B2C8-183CB14F3E8D}">
  <sheetPr>
    <tabColor theme="5" tint="0.79998168889431442"/>
  </sheetPr>
  <dimension ref="A1:I51"/>
  <sheetViews>
    <sheetView zoomScale="115" zoomScaleNormal="115" workbookViewId="0">
      <selection activeCell="K56" sqref="K56"/>
    </sheetView>
  </sheetViews>
  <sheetFormatPr defaultRowHeight="16.5" x14ac:dyDescent="0.3"/>
  <sheetData>
    <row r="1" spans="1:9" x14ac:dyDescent="0.3">
      <c r="A1" t="s">
        <v>152</v>
      </c>
    </row>
    <row r="2" spans="1:9" x14ac:dyDescent="0.3">
      <c r="A2" t="s">
        <v>153</v>
      </c>
      <c r="D2" t="s">
        <v>2</v>
      </c>
      <c r="E2" t="s">
        <v>154</v>
      </c>
      <c r="F2" s="4" t="s">
        <v>3</v>
      </c>
    </row>
    <row r="3" spans="1:9" x14ac:dyDescent="0.3">
      <c r="A3" s="5" t="s">
        <v>4</v>
      </c>
      <c r="B3" s="1" t="s">
        <v>5</v>
      </c>
      <c r="C3" s="15" t="s">
        <v>6</v>
      </c>
      <c r="D3" s="16" t="s">
        <v>7</v>
      </c>
      <c r="F3" s="5" t="s">
        <v>4</v>
      </c>
      <c r="G3" s="8" t="s">
        <v>5</v>
      </c>
      <c r="H3" s="8" t="s">
        <v>6</v>
      </c>
      <c r="I3" s="9" t="s">
        <v>7</v>
      </c>
    </row>
    <row r="4" spans="1:9" x14ac:dyDescent="0.3">
      <c r="A4" s="10" t="s">
        <v>8</v>
      </c>
      <c r="B4" s="7">
        <v>6.41</v>
      </c>
      <c r="C4" s="7">
        <v>6.27</v>
      </c>
      <c r="D4" s="12">
        <v>14</v>
      </c>
      <c r="F4" s="6"/>
      <c r="G4" s="7">
        <v>7.93</v>
      </c>
      <c r="H4" s="7">
        <v>7.31</v>
      </c>
      <c r="I4" s="7">
        <v>7.94</v>
      </c>
    </row>
    <row r="5" spans="1:9" x14ac:dyDescent="0.3">
      <c r="A5" s="10" t="s">
        <v>9</v>
      </c>
      <c r="B5" s="7">
        <v>1.31</v>
      </c>
      <c r="C5" s="7">
        <v>7.04</v>
      </c>
      <c r="D5" s="12">
        <v>18.36</v>
      </c>
    </row>
    <row r="6" spans="1:9" x14ac:dyDescent="0.3">
      <c r="A6" s="11" t="s">
        <v>10</v>
      </c>
      <c r="B6" s="13">
        <v>17</v>
      </c>
      <c r="C6" s="13">
        <v>8.23</v>
      </c>
      <c r="D6" s="14">
        <v>24.57</v>
      </c>
      <c r="F6" s="4" t="s">
        <v>11</v>
      </c>
      <c r="I6" s="4" t="s">
        <v>12</v>
      </c>
    </row>
    <row r="7" spans="1:9" x14ac:dyDescent="0.3">
      <c r="F7" s="5" t="s">
        <v>4</v>
      </c>
      <c r="G7" s="1" t="s">
        <v>5</v>
      </c>
      <c r="H7" s="1" t="s">
        <v>6</v>
      </c>
      <c r="I7" s="2" t="s">
        <v>7</v>
      </c>
    </row>
    <row r="8" spans="1:9" x14ac:dyDescent="0.3">
      <c r="A8" s="4" t="s">
        <v>16</v>
      </c>
      <c r="D8" s="4" t="s">
        <v>23</v>
      </c>
      <c r="F8" s="3"/>
      <c r="G8" s="7">
        <v>32.24</v>
      </c>
      <c r="H8" s="7">
        <v>35.26</v>
      </c>
      <c r="I8" s="7">
        <v>31.94</v>
      </c>
    </row>
    <row r="9" spans="1:9" x14ac:dyDescent="0.3">
      <c r="A9" s="52" t="s">
        <v>4</v>
      </c>
      <c r="B9" s="53" t="s">
        <v>5</v>
      </c>
      <c r="C9" s="53" t="s">
        <v>6</v>
      </c>
      <c r="D9" s="54" t="s">
        <v>7</v>
      </c>
    </row>
    <row r="10" spans="1:9" x14ac:dyDescent="0.3">
      <c r="A10" s="10" t="s">
        <v>8</v>
      </c>
      <c r="B10" s="7">
        <v>90</v>
      </c>
      <c r="C10" s="7">
        <v>100</v>
      </c>
      <c r="D10" s="12">
        <v>60</v>
      </c>
      <c r="F10" s="4" t="s">
        <v>14</v>
      </c>
      <c r="I10" s="4" t="s">
        <v>15</v>
      </c>
    </row>
    <row r="11" spans="1:9" x14ac:dyDescent="0.3">
      <c r="A11" s="10" t="s">
        <v>9</v>
      </c>
      <c r="B11" s="7">
        <v>80</v>
      </c>
      <c r="C11" s="7">
        <v>90</v>
      </c>
      <c r="D11" s="12">
        <v>80</v>
      </c>
      <c r="F11" s="5" t="s">
        <v>4</v>
      </c>
      <c r="G11" s="1" t="s">
        <v>5</v>
      </c>
      <c r="H11" s="1" t="s">
        <v>6</v>
      </c>
      <c r="I11" s="2" t="s">
        <v>7</v>
      </c>
    </row>
    <row r="12" spans="1:9" x14ac:dyDescent="0.3">
      <c r="A12" s="11" t="s">
        <v>10</v>
      </c>
      <c r="B12" s="13">
        <v>90</v>
      </c>
      <c r="C12" s="13">
        <v>100</v>
      </c>
      <c r="D12" s="14">
        <v>80</v>
      </c>
      <c r="F12" s="3"/>
      <c r="G12" s="7">
        <v>6.68</v>
      </c>
      <c r="H12" s="7">
        <v>5.89</v>
      </c>
      <c r="I12" s="7">
        <v>6.53</v>
      </c>
    </row>
    <row r="13" spans="1:9" x14ac:dyDescent="0.3">
      <c r="A13" s="17" t="s">
        <v>19</v>
      </c>
      <c r="B13" s="18"/>
      <c r="C13" s="18"/>
      <c r="D13" s="19" t="s">
        <v>23</v>
      </c>
    </row>
    <row r="14" spans="1:9" x14ac:dyDescent="0.3">
      <c r="A14" s="5" t="s">
        <v>4</v>
      </c>
      <c r="B14" s="1" t="s">
        <v>5</v>
      </c>
      <c r="C14" s="15" t="s">
        <v>6</v>
      </c>
      <c r="D14" s="16" t="s">
        <v>7</v>
      </c>
      <c r="F14" s="4" t="s">
        <v>17</v>
      </c>
      <c r="I14" s="4" t="s">
        <v>18</v>
      </c>
    </row>
    <row r="15" spans="1:9" x14ac:dyDescent="0.3">
      <c r="A15" s="10" t="s">
        <v>8</v>
      </c>
      <c r="B15" s="7">
        <v>50</v>
      </c>
      <c r="C15" s="7">
        <v>50</v>
      </c>
      <c r="D15" s="12">
        <v>30</v>
      </c>
      <c r="F15" s="5" t="s">
        <v>4</v>
      </c>
      <c r="G15" s="1" t="s">
        <v>5</v>
      </c>
      <c r="H15" s="1" t="s">
        <v>6</v>
      </c>
      <c r="I15" s="2" t="s">
        <v>7</v>
      </c>
    </row>
    <row r="16" spans="1:9" x14ac:dyDescent="0.3">
      <c r="A16" s="10" t="s">
        <v>9</v>
      </c>
      <c r="B16" s="7">
        <v>50</v>
      </c>
      <c r="C16" s="7">
        <v>40</v>
      </c>
      <c r="D16" s="12">
        <v>20</v>
      </c>
      <c r="F16" s="3"/>
      <c r="G16" s="7">
        <v>127</v>
      </c>
      <c r="H16" s="7">
        <v>106</v>
      </c>
      <c r="I16" s="7">
        <v>87</v>
      </c>
    </row>
    <row r="17" spans="1:9" x14ac:dyDescent="0.3">
      <c r="A17" s="11" t="s">
        <v>10</v>
      </c>
      <c r="B17" s="13">
        <v>50</v>
      </c>
      <c r="C17" s="13">
        <v>40</v>
      </c>
      <c r="D17" s="14">
        <v>20</v>
      </c>
    </row>
    <row r="18" spans="1:9" x14ac:dyDescent="0.3">
      <c r="F18" s="4" t="s">
        <v>140</v>
      </c>
      <c r="I18" s="4" t="s">
        <v>155</v>
      </c>
    </row>
    <row r="19" spans="1:9" x14ac:dyDescent="0.3">
      <c r="A19" s="4" t="s">
        <v>20</v>
      </c>
      <c r="D19" t="s">
        <v>21</v>
      </c>
      <c r="F19" s="5" t="s">
        <v>4</v>
      </c>
      <c r="G19" s="1" t="s">
        <v>5</v>
      </c>
      <c r="H19" s="1" t="s">
        <v>6</v>
      </c>
      <c r="I19" s="2" t="s">
        <v>7</v>
      </c>
    </row>
    <row r="20" spans="1:9" x14ac:dyDescent="0.3">
      <c r="A20" s="20" t="s">
        <v>4</v>
      </c>
      <c r="B20" s="21" t="s">
        <v>5</v>
      </c>
      <c r="C20" s="22" t="s">
        <v>6</v>
      </c>
      <c r="D20" s="22" t="s">
        <v>7</v>
      </c>
      <c r="F20" s="50"/>
      <c r="G20" s="7">
        <v>25.41</v>
      </c>
      <c r="H20" s="7">
        <v>28.07</v>
      </c>
      <c r="I20" s="7">
        <v>25.14</v>
      </c>
    </row>
    <row r="21" spans="1:9" x14ac:dyDescent="0.3">
      <c r="A21" s="23" t="s">
        <v>8</v>
      </c>
      <c r="B21" s="55">
        <v>3.605</v>
      </c>
      <c r="C21" s="55">
        <v>2.9089999999999998</v>
      </c>
      <c r="D21" s="55">
        <v>2.9359999999999999</v>
      </c>
    </row>
    <row r="22" spans="1:9" x14ac:dyDescent="0.3">
      <c r="A22" s="23" t="s">
        <v>9</v>
      </c>
      <c r="B22" s="55">
        <v>2.8610000000000002</v>
      </c>
      <c r="C22" s="55">
        <v>3.0489999999999999</v>
      </c>
      <c r="D22" s="55">
        <v>2.7229999999999999</v>
      </c>
      <c r="F22" s="4" t="s">
        <v>142</v>
      </c>
      <c r="I22" s="4" t="s">
        <v>156</v>
      </c>
    </row>
    <row r="23" spans="1:9" x14ac:dyDescent="0.3">
      <c r="A23" s="24" t="s">
        <v>10</v>
      </c>
      <c r="B23" s="55">
        <v>2.9910000000000001</v>
      </c>
      <c r="C23" s="55">
        <v>2.7709999999999999</v>
      </c>
      <c r="D23" s="55">
        <v>2.742</v>
      </c>
      <c r="F23" s="5" t="s">
        <v>4</v>
      </c>
      <c r="G23" s="1" t="s">
        <v>5</v>
      </c>
      <c r="H23" s="1" t="s">
        <v>6</v>
      </c>
      <c r="I23" s="2" t="s">
        <v>7</v>
      </c>
    </row>
    <row r="24" spans="1:9" x14ac:dyDescent="0.3">
      <c r="A24" s="4" t="s">
        <v>157</v>
      </c>
      <c r="B24" s="4"/>
      <c r="C24" s="4"/>
      <c r="D24" s="4" t="s">
        <v>15</v>
      </c>
      <c r="F24" s="50"/>
      <c r="G24" s="7">
        <v>31.3</v>
      </c>
      <c r="H24" s="7">
        <v>31.9</v>
      </c>
      <c r="I24" s="7">
        <v>32.6</v>
      </c>
    </row>
    <row r="25" spans="1:9" x14ac:dyDescent="0.3">
      <c r="A25" s="52" t="s">
        <v>4</v>
      </c>
      <c r="B25" s="53" t="s">
        <v>26</v>
      </c>
      <c r="C25" s="53" t="s">
        <v>27</v>
      </c>
      <c r="D25" s="54" t="s">
        <v>28</v>
      </c>
    </row>
    <row r="26" spans="1:9" x14ac:dyDescent="0.3">
      <c r="A26" s="10" t="s">
        <v>29</v>
      </c>
      <c r="B26" s="7">
        <v>1.6060000000000001</v>
      </c>
      <c r="C26" s="7">
        <v>1.4730000000000001</v>
      </c>
      <c r="D26" s="12">
        <v>1.385</v>
      </c>
    </row>
    <row r="27" spans="1:9" x14ac:dyDescent="0.3">
      <c r="A27" s="10" t="s">
        <v>30</v>
      </c>
      <c r="B27" s="7">
        <v>0.55200000000000005</v>
      </c>
      <c r="C27" s="7">
        <v>1.2509999999999999</v>
      </c>
      <c r="D27" s="12">
        <v>0.54800000000000004</v>
      </c>
    </row>
    <row r="28" spans="1:9" x14ac:dyDescent="0.3">
      <c r="A28" s="11" t="s">
        <v>31</v>
      </c>
      <c r="B28" s="13">
        <v>1.8049999999999999</v>
      </c>
      <c r="C28" s="13">
        <v>2.282</v>
      </c>
      <c r="D28" s="14">
        <v>0.28699999999999998</v>
      </c>
    </row>
    <row r="30" spans="1:9" x14ac:dyDescent="0.3">
      <c r="A30" s="4" t="s">
        <v>158</v>
      </c>
      <c r="B30" s="4"/>
      <c r="C30" s="4"/>
      <c r="D30" s="4" t="s">
        <v>23</v>
      </c>
    </row>
    <row r="31" spans="1:9" x14ac:dyDescent="0.3">
      <c r="A31" s="5" t="s">
        <v>4</v>
      </c>
      <c r="B31" s="1" t="s">
        <v>5</v>
      </c>
      <c r="C31" s="1" t="s">
        <v>6</v>
      </c>
      <c r="D31" s="2" t="s">
        <v>7</v>
      </c>
      <c r="G31" s="56"/>
    </row>
    <row r="32" spans="1:9" x14ac:dyDescent="0.3">
      <c r="A32" s="10" t="s">
        <v>8</v>
      </c>
      <c r="B32" s="7">
        <v>0.02</v>
      </c>
      <c r="C32" s="7">
        <v>2.1999999999999999E-2</v>
      </c>
      <c r="D32" s="12">
        <v>2.1000000000000001E-2</v>
      </c>
      <c r="G32" s="57"/>
    </row>
    <row r="33" spans="1:9" x14ac:dyDescent="0.3">
      <c r="A33" s="10" t="s">
        <v>9</v>
      </c>
      <c r="B33" s="7">
        <v>2.1999999999999999E-2</v>
      </c>
      <c r="C33" s="7">
        <v>2.5000000000000001E-2</v>
      </c>
      <c r="D33" s="12">
        <v>2.9000000000000001E-2</v>
      </c>
      <c r="G33" s="58"/>
    </row>
    <row r="34" spans="1:9" x14ac:dyDescent="0.3">
      <c r="A34" s="11" t="s">
        <v>10</v>
      </c>
      <c r="B34" s="13">
        <v>1.7000000000000001E-2</v>
      </c>
      <c r="C34" s="13">
        <v>0.02</v>
      </c>
      <c r="D34" s="14">
        <v>1.9E-2</v>
      </c>
      <c r="G34" s="59"/>
    </row>
    <row r="37" spans="1:9" x14ac:dyDescent="0.3">
      <c r="A37" s="34" t="s">
        <v>133</v>
      </c>
    </row>
    <row r="38" spans="1:9" ht="17.25" customHeight="1" x14ac:dyDescent="0.3">
      <c r="A38" s="94" t="s">
        <v>166</v>
      </c>
      <c r="B38" s="95"/>
      <c r="C38" s="95"/>
      <c r="D38" s="95"/>
      <c r="E38" s="95"/>
      <c r="F38" s="95"/>
      <c r="G38" s="95"/>
      <c r="H38" s="95"/>
      <c r="I38" s="96"/>
    </row>
    <row r="39" spans="1:9" x14ac:dyDescent="0.3">
      <c r="A39" s="97"/>
      <c r="B39" s="98"/>
      <c r="C39" s="98"/>
      <c r="D39" s="98"/>
      <c r="E39" s="98"/>
      <c r="F39" s="98"/>
      <c r="G39" s="98"/>
      <c r="H39" s="98"/>
      <c r="I39" s="99"/>
    </row>
    <row r="40" spans="1:9" x14ac:dyDescent="0.3">
      <c r="A40" s="97"/>
      <c r="B40" s="98"/>
      <c r="C40" s="98"/>
      <c r="D40" s="98"/>
      <c r="E40" s="98"/>
      <c r="F40" s="98"/>
      <c r="G40" s="98"/>
      <c r="H40" s="98"/>
      <c r="I40" s="99"/>
    </row>
    <row r="41" spans="1:9" x14ac:dyDescent="0.3">
      <c r="A41" s="97"/>
      <c r="B41" s="98"/>
      <c r="C41" s="98"/>
      <c r="D41" s="98"/>
      <c r="E41" s="98"/>
      <c r="F41" s="98"/>
      <c r="G41" s="98"/>
      <c r="H41" s="98"/>
      <c r="I41" s="99"/>
    </row>
    <row r="42" spans="1:9" x14ac:dyDescent="0.3">
      <c r="A42" s="97"/>
      <c r="B42" s="98"/>
      <c r="C42" s="98"/>
      <c r="D42" s="98"/>
      <c r="E42" s="98"/>
      <c r="F42" s="98"/>
      <c r="G42" s="98"/>
      <c r="H42" s="98"/>
      <c r="I42" s="99"/>
    </row>
    <row r="43" spans="1:9" x14ac:dyDescent="0.3">
      <c r="A43" s="97"/>
      <c r="B43" s="98"/>
      <c r="C43" s="98"/>
      <c r="D43" s="98"/>
      <c r="E43" s="98"/>
      <c r="F43" s="98"/>
      <c r="G43" s="98"/>
      <c r="H43" s="98"/>
      <c r="I43" s="99"/>
    </row>
    <row r="44" spans="1:9" x14ac:dyDescent="0.3">
      <c r="A44" s="97"/>
      <c r="B44" s="98"/>
      <c r="C44" s="98"/>
      <c r="D44" s="98"/>
      <c r="E44" s="98"/>
      <c r="F44" s="98"/>
      <c r="G44" s="98"/>
      <c r="H44" s="98"/>
      <c r="I44" s="99"/>
    </row>
    <row r="45" spans="1:9" x14ac:dyDescent="0.3">
      <c r="A45" s="97"/>
      <c r="B45" s="98"/>
      <c r="C45" s="98"/>
      <c r="D45" s="98"/>
      <c r="E45" s="98"/>
      <c r="F45" s="98"/>
      <c r="G45" s="98"/>
      <c r="H45" s="98"/>
      <c r="I45" s="99"/>
    </row>
    <row r="46" spans="1:9" x14ac:dyDescent="0.3">
      <c r="A46" s="97"/>
      <c r="B46" s="98"/>
      <c r="C46" s="98"/>
      <c r="D46" s="98"/>
      <c r="E46" s="98"/>
      <c r="F46" s="98"/>
      <c r="G46" s="98"/>
      <c r="H46" s="98"/>
      <c r="I46" s="99"/>
    </row>
    <row r="47" spans="1:9" x14ac:dyDescent="0.3">
      <c r="A47" s="97"/>
      <c r="B47" s="98"/>
      <c r="C47" s="98"/>
      <c r="D47" s="98"/>
      <c r="E47" s="98"/>
      <c r="F47" s="98"/>
      <c r="G47" s="98"/>
      <c r="H47" s="98"/>
      <c r="I47" s="99"/>
    </row>
    <row r="48" spans="1:9" x14ac:dyDescent="0.3">
      <c r="A48" s="97"/>
      <c r="B48" s="98"/>
      <c r="C48" s="98"/>
      <c r="D48" s="98"/>
      <c r="E48" s="98"/>
      <c r="F48" s="98"/>
      <c r="G48" s="98"/>
      <c r="H48" s="98"/>
      <c r="I48" s="99"/>
    </row>
    <row r="49" spans="1:9" x14ac:dyDescent="0.3">
      <c r="A49" s="97"/>
      <c r="B49" s="98"/>
      <c r="C49" s="98"/>
      <c r="D49" s="98"/>
      <c r="E49" s="98"/>
      <c r="F49" s="98"/>
      <c r="G49" s="98"/>
      <c r="H49" s="98"/>
      <c r="I49" s="99"/>
    </row>
    <row r="50" spans="1:9" x14ac:dyDescent="0.3">
      <c r="A50" s="97"/>
      <c r="B50" s="98"/>
      <c r="C50" s="98"/>
      <c r="D50" s="98"/>
      <c r="E50" s="98"/>
      <c r="F50" s="98"/>
      <c r="G50" s="98"/>
      <c r="H50" s="98"/>
      <c r="I50" s="99"/>
    </row>
    <row r="51" spans="1:9" ht="55.5" customHeight="1" x14ac:dyDescent="0.3">
      <c r="A51" s="100"/>
      <c r="B51" s="101"/>
      <c r="C51" s="101"/>
      <c r="D51" s="101"/>
      <c r="E51" s="101"/>
      <c r="F51" s="101"/>
      <c r="G51" s="101"/>
      <c r="H51" s="101"/>
      <c r="I51" s="102"/>
    </row>
  </sheetData>
  <autoFilter ref="A9:D9" xr:uid="{00000000-0009-0000-0000-000001000000}"/>
  <mergeCells count="1">
    <mergeCell ref="A38:I51"/>
  </mergeCells>
  <phoneticPr fontId="1" type="noConversion"/>
  <pageMargins left="0.7" right="0.7" top="0.75" bottom="0.75" header="0.3" footer="0.3"/>
  <pageSetup paperSize="9" orientation="portrait" r:id="rId1"/>
  <tableParts count="9">
    <tablePart r:id="rId2"/>
    <tablePart r:id="rId3"/>
    <tablePart r:id="rId4"/>
    <tablePart r:id="rId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b205493-9d58-435e-aeec-8ff419aa61ed">
      <Terms xmlns="http://schemas.microsoft.com/office/infopath/2007/PartnerControls"/>
    </lcf76f155ced4ddcb4097134ff3c332f>
    <TaxCatchAll xmlns="73391765-00f8-42a4-bcc2-eea2ee4438b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F00090B399774A8B66E790AFC81515" ma:contentTypeVersion="15" ma:contentTypeDescription="Create a new document." ma:contentTypeScope="" ma:versionID="2c835e5235fc76d1d1119c81def2ce0c">
  <xsd:schema xmlns:xsd="http://www.w3.org/2001/XMLSchema" xmlns:xs="http://www.w3.org/2001/XMLSchema" xmlns:p="http://schemas.microsoft.com/office/2006/metadata/properties" xmlns:ns2="db205493-9d58-435e-aeec-8ff419aa61ed" xmlns:ns3="73391765-00f8-42a4-bcc2-eea2ee4438b6" targetNamespace="http://schemas.microsoft.com/office/2006/metadata/properties" ma:root="true" ma:fieldsID="84abddda8870e438a91a00cb930be1af" ns2:_="" ns3:_="">
    <xsd:import namespace="db205493-9d58-435e-aeec-8ff419aa61ed"/>
    <xsd:import namespace="73391765-00f8-42a4-bcc2-eea2ee4438b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205493-9d58-435e-aeec-8ff419aa61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09bedb8-336e-43ae-b5ce-0f97c35e258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391765-00f8-42a4-bcc2-eea2ee4438b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6db1851-1da1-461d-bc13-7c18ac40bd7b}" ma:internalName="TaxCatchAll" ma:showField="CatchAllData" ma:web="73391765-00f8-42a4-bcc2-eea2ee4438b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F88448-041A-49CC-83A0-9E97EB26E593}">
  <ds:schemaRefs>
    <ds:schemaRef ds:uri="http://schemas.microsoft.com/sharepoint/v3/contenttype/forms"/>
  </ds:schemaRefs>
</ds:datastoreItem>
</file>

<file path=customXml/itemProps2.xml><?xml version="1.0" encoding="utf-8"?>
<ds:datastoreItem xmlns:ds="http://schemas.openxmlformats.org/officeDocument/2006/customXml" ds:itemID="{C0AEF4C5-6497-4E39-A44B-190FB9992F52}">
  <ds:schemaRefs>
    <ds:schemaRef ds:uri="http://schemas.microsoft.com/office/2006/metadata/properties"/>
    <ds:schemaRef ds:uri="http://schemas.microsoft.com/office/infopath/2007/PartnerControls"/>
    <ds:schemaRef ds:uri="db205493-9d58-435e-aeec-8ff419aa61ed"/>
    <ds:schemaRef ds:uri="73391765-00f8-42a4-bcc2-eea2ee4438b6"/>
  </ds:schemaRefs>
</ds:datastoreItem>
</file>

<file path=customXml/itemProps3.xml><?xml version="1.0" encoding="utf-8"?>
<ds:datastoreItem xmlns:ds="http://schemas.openxmlformats.org/officeDocument/2006/customXml" ds:itemID="{09A9CF72-3535-42E8-BD1F-BD4CF3D1D2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205493-9d58-435e-aeec-8ff419aa61ed"/>
    <ds:schemaRef ds:uri="73391765-00f8-42a4-bcc2-eea2ee4438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13</vt:i4>
      </vt:variant>
    </vt:vector>
  </HeadingPairs>
  <TitlesOfParts>
    <vt:vector size="13" baseType="lpstr">
      <vt:lpstr>26년 4월</vt:lpstr>
      <vt:lpstr>26년 3월</vt:lpstr>
      <vt:lpstr>26년 2월</vt:lpstr>
      <vt:lpstr>26년 1월</vt:lpstr>
      <vt:lpstr>25년 12월</vt:lpstr>
      <vt:lpstr>25년 11월</vt:lpstr>
      <vt:lpstr>25년 10월</vt:lpstr>
      <vt:lpstr>25년 9월</vt:lpstr>
      <vt:lpstr>25년 8월</vt:lpstr>
      <vt:lpstr>25년 7월</vt:lpstr>
      <vt:lpstr>Data (2)</vt:lpstr>
      <vt:lpstr>Data</vt:lpstr>
      <vt:lpstr>WQI 분석 tool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네트웍스와이 3</cp:lastModifiedBy>
  <cp:revision/>
  <dcterms:created xsi:type="dcterms:W3CDTF">2025-07-29T08:07:15Z</dcterms:created>
  <dcterms:modified xsi:type="dcterms:W3CDTF">2026-05-11T08:08:31Z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0x010100AEF00090B399774A8B66E790AFC81515</vt:lpwstr>
  </property>
  <property fmtid="{D5CDD505-2E9C-101B-9397-08002B2CF9AE}" pid="3" name="MediaServiceImageTags">
    <vt:lpwstr/>
  </property>
</Properties>
</file>